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toria\Documents\TOMADA DE PREÇO 2022\2-2022-004 MSD 2016\Planilha Orçamentária\"/>
    </mc:Choice>
  </mc:AlternateContent>
  <bookViews>
    <workbookView xWindow="0" yWindow="0" windowWidth="20490" windowHeight="9045"/>
  </bookViews>
  <sheets>
    <sheet name="PLANILHA ORÇAMEN." sheetId="1" r:id="rId1"/>
    <sheet name="CPU" sheetId="2" r:id="rId2"/>
    <sheet name="CRONOGRAMA" sheetId="3" r:id="rId3"/>
    <sheet name="BDI" sheetId="4" r:id="rId4"/>
  </sheets>
  <definedNames>
    <definedName name="_xlnm.Print_Area" localSheetId="1">CPU!$A$1:$F$383</definedName>
    <definedName name="_xlnm.Print_Area" localSheetId="0">'PLANILHA ORÇAMEN.'!$A$1:$G$182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3" l="1"/>
  <c r="F192" i="1"/>
  <c r="H187" i="1"/>
  <c r="F187" i="1"/>
  <c r="F188" i="1" s="1"/>
  <c r="H186" i="1"/>
  <c r="H188" i="1" s="1"/>
  <c r="B377" i="2" l="1"/>
  <c r="A377" i="2"/>
  <c r="F375" i="2"/>
  <c r="B370" i="2"/>
  <c r="A370" i="2"/>
  <c r="B362" i="2"/>
  <c r="A362" i="2"/>
  <c r="F367" i="2"/>
  <c r="F360" i="2"/>
  <c r="B356" i="2"/>
  <c r="A356" i="2"/>
  <c r="F359" i="2"/>
  <c r="F346" i="2"/>
  <c r="F347" i="2"/>
  <c r="B342" i="2"/>
  <c r="A342" i="2"/>
  <c r="F353" i="2"/>
  <c r="F352" i="2"/>
  <c r="F351" i="2"/>
  <c r="F350" i="2"/>
  <c r="F349" i="2"/>
  <c r="F345" i="2"/>
  <c r="F344" i="2"/>
  <c r="B330" i="2"/>
  <c r="A330" i="2"/>
  <c r="F339" i="2"/>
  <c r="F338" i="2"/>
  <c r="F337" i="2"/>
  <c r="F336" i="2"/>
  <c r="F335" i="2"/>
  <c r="F333" i="2"/>
  <c r="F332" i="2"/>
  <c r="B322" i="2"/>
  <c r="A322" i="2"/>
  <c r="F327" i="2"/>
  <c r="F326" i="2"/>
  <c r="F325" i="2"/>
  <c r="F324" i="2"/>
  <c r="B316" i="2"/>
  <c r="A316" i="2"/>
  <c r="F319" i="2"/>
  <c r="F320" i="2" s="1"/>
  <c r="F318" i="2"/>
  <c r="B310" i="2"/>
  <c r="A310" i="2"/>
  <c r="F313" i="2"/>
  <c r="F312" i="2"/>
  <c r="F303" i="2"/>
  <c r="F304" i="2"/>
  <c r="F305" i="2"/>
  <c r="F306" i="2"/>
  <c r="F308" i="2" s="1"/>
  <c r="F302" i="2"/>
  <c r="B300" i="2"/>
  <c r="A300" i="2"/>
  <c r="F294" i="2"/>
  <c r="F295" i="2"/>
  <c r="F296" i="2"/>
  <c r="F297" i="2"/>
  <c r="F293" i="2"/>
  <c r="B291" i="2"/>
  <c r="A291" i="2"/>
  <c r="F284" i="2"/>
  <c r="F286" i="2"/>
  <c r="F288" i="2"/>
  <c r="F283" i="2"/>
  <c r="B281" i="2"/>
  <c r="A281" i="2"/>
  <c r="F275" i="2"/>
  <c r="F277" i="2"/>
  <c r="F278" i="2"/>
  <c r="F273" i="2"/>
  <c r="B271" i="2"/>
  <c r="A271" i="2"/>
  <c r="F264" i="2"/>
  <c r="F266" i="2"/>
  <c r="F267" i="2"/>
  <c r="F268" i="2"/>
  <c r="B261" i="2"/>
  <c r="A261" i="2"/>
  <c r="F257" i="2"/>
  <c r="F258" i="2"/>
  <c r="F259" i="2"/>
  <c r="B254" i="2"/>
  <c r="A254" i="2"/>
  <c r="F252" i="2"/>
  <c r="F249" i="2"/>
  <c r="F250" i="2"/>
  <c r="F246" i="2"/>
  <c r="B244" i="2"/>
  <c r="A244" i="2"/>
  <c r="F237" i="2"/>
  <c r="F239" i="2"/>
  <c r="F236" i="2"/>
  <c r="B234" i="2"/>
  <c r="A234" i="2"/>
  <c r="F227" i="2"/>
  <c r="F229" i="2"/>
  <c r="F230" i="2"/>
  <c r="F226" i="2"/>
  <c r="B224" i="2"/>
  <c r="A224" i="2"/>
  <c r="F217" i="2"/>
  <c r="F219" i="2"/>
  <c r="F221" i="2"/>
  <c r="F216" i="2"/>
  <c r="B214" i="2"/>
  <c r="A214" i="2"/>
  <c r="F212" i="2"/>
  <c r="B207" i="2"/>
  <c r="A207" i="2"/>
  <c r="F199" i="2"/>
  <c r="F200" i="2"/>
  <c r="F202" i="2"/>
  <c r="F203" i="2"/>
  <c r="B196" i="2"/>
  <c r="A196" i="2"/>
  <c r="F204" i="2"/>
  <c r="F198" i="2"/>
  <c r="F188" i="2"/>
  <c r="F189" i="2"/>
  <c r="F190" i="2"/>
  <c r="F191" i="2"/>
  <c r="F194" i="2" s="1"/>
  <c r="F192" i="2"/>
  <c r="F187" i="2"/>
  <c r="B185" i="2"/>
  <c r="A185" i="2"/>
  <c r="F193" i="2"/>
  <c r="B177" i="2"/>
  <c r="A177" i="2"/>
  <c r="F180" i="2"/>
  <c r="F173" i="2"/>
  <c r="F174" i="2"/>
  <c r="B170" i="2"/>
  <c r="A170" i="2"/>
  <c r="F172" i="2"/>
  <c r="F165" i="2"/>
  <c r="F166" i="2"/>
  <c r="F161" i="2"/>
  <c r="B159" i="2"/>
  <c r="A159" i="2"/>
  <c r="F167" i="2"/>
  <c r="F153" i="2"/>
  <c r="B151" i="2"/>
  <c r="A151" i="2"/>
  <c r="F156" i="2"/>
  <c r="F154" i="2"/>
  <c r="F149" i="2"/>
  <c r="B143" i="2"/>
  <c r="A143" i="2"/>
  <c r="F148" i="2"/>
  <c r="F146" i="2"/>
  <c r="F138" i="2"/>
  <c r="F139" i="2"/>
  <c r="B134" i="2"/>
  <c r="A134" i="2"/>
  <c r="F137" i="2"/>
  <c r="F128" i="2"/>
  <c r="F129" i="2"/>
  <c r="F130" i="2"/>
  <c r="F131" i="2"/>
  <c r="B123" i="2"/>
  <c r="A123" i="2"/>
  <c r="F125" i="2"/>
  <c r="F118" i="2"/>
  <c r="F119" i="2"/>
  <c r="F120" i="2"/>
  <c r="B115" i="2"/>
  <c r="A115" i="2"/>
  <c r="F113" i="2"/>
  <c r="F112" i="2"/>
  <c r="B110" i="2"/>
  <c r="A110" i="2"/>
  <c r="F104" i="2"/>
  <c r="F105" i="2"/>
  <c r="F106" i="2"/>
  <c r="B101" i="2"/>
  <c r="A101" i="2"/>
  <c r="F96" i="2"/>
  <c r="F97" i="2"/>
  <c r="B93" i="2"/>
  <c r="A93" i="2"/>
  <c r="B86" i="2"/>
  <c r="A86" i="2"/>
  <c r="F89" i="2"/>
  <c r="F88" i="2"/>
  <c r="B79" i="2"/>
  <c r="A79" i="2"/>
  <c r="F81" i="2"/>
  <c r="F75" i="2"/>
  <c r="F76" i="2"/>
  <c r="F70" i="2"/>
  <c r="F77" i="2" s="1"/>
  <c r="B68" i="2"/>
  <c r="A68" i="2"/>
  <c r="F62" i="2"/>
  <c r="F65" i="2"/>
  <c r="F59" i="2"/>
  <c r="B57" i="2"/>
  <c r="A57" i="2"/>
  <c r="B46" i="2"/>
  <c r="B41" i="2"/>
  <c r="A46" i="2"/>
  <c r="F52" i="2"/>
  <c r="F43" i="2"/>
  <c r="F44" i="2" s="1"/>
  <c r="A41" i="2"/>
  <c r="F38" i="2"/>
  <c r="F34" i="2"/>
  <c r="F33" i="2"/>
  <c r="J7" i="3"/>
  <c r="J8" i="3" s="1"/>
  <c r="F7" i="3"/>
  <c r="F8" i="3" s="1"/>
  <c r="C6" i="3"/>
  <c r="I7" i="3" s="1"/>
  <c r="I8" i="3" s="1"/>
  <c r="F27" i="2"/>
  <c r="F26" i="2"/>
  <c r="F25" i="2"/>
  <c r="F17" i="2"/>
  <c r="F18" i="2"/>
  <c r="F19" i="2"/>
  <c r="F16" i="2"/>
  <c r="J21" i="4"/>
  <c r="J15" i="4"/>
  <c r="J24" i="4" s="1"/>
  <c r="C3" i="4" s="1"/>
  <c r="J9" i="4"/>
  <c r="F381" i="2" l="1"/>
  <c r="F368" i="2"/>
  <c r="F314" i="2"/>
  <c r="F298" i="2"/>
  <c r="F269" i="2"/>
  <c r="F183" i="2"/>
  <c r="F91" i="2"/>
  <c r="F84" i="2"/>
  <c r="F55" i="2"/>
  <c r="F21" i="2"/>
  <c r="F39" i="2"/>
  <c r="G7" i="3"/>
  <c r="G8" i="3" s="1"/>
  <c r="C8" i="3"/>
  <c r="H7" i="3"/>
  <c r="H8" i="3" s="1"/>
  <c r="G182" i="1"/>
  <c r="G178" i="1"/>
  <c r="G56" i="1"/>
  <c r="G136" i="1"/>
  <c r="G121" i="1"/>
  <c r="G122" i="1"/>
  <c r="G123" i="1"/>
  <c r="G124" i="1"/>
  <c r="G115" i="1"/>
  <c r="G116" i="1"/>
  <c r="G117" i="1"/>
  <c r="G118" i="1"/>
  <c r="G114" i="1"/>
  <c r="G109" i="1"/>
  <c r="G110" i="1"/>
  <c r="G111" i="1"/>
  <c r="G103" i="1"/>
  <c r="G104" i="1"/>
  <c r="G105" i="1"/>
  <c r="G106" i="1"/>
  <c r="G102" i="1"/>
  <c r="E8" i="3" l="1"/>
  <c r="E9" i="3" s="1"/>
  <c r="F9" i="3" s="1"/>
  <c r="G9" i="3" s="1"/>
  <c r="H9" i="3" s="1"/>
  <c r="I9" i="3" s="1"/>
  <c r="J9" i="3" s="1"/>
  <c r="K7" i="3"/>
  <c r="G169" i="1"/>
  <c r="G170" i="1"/>
  <c r="G171" i="1"/>
  <c r="G172" i="1"/>
  <c r="G168" i="1"/>
  <c r="G164" i="1"/>
  <c r="G165" i="1"/>
  <c r="G163" i="1"/>
  <c r="G166" i="1" s="1"/>
  <c r="G161" i="1"/>
  <c r="G153" i="1"/>
  <c r="G154" i="1"/>
  <c r="G155" i="1"/>
  <c r="G152" i="1"/>
  <c r="G147" i="1"/>
  <c r="G135" i="1"/>
  <c r="G137" i="1"/>
  <c r="G134" i="1"/>
  <c r="G129" i="1"/>
  <c r="G130" i="1"/>
  <c r="G132" i="1"/>
  <c r="G128" i="1"/>
  <c r="G91" i="1"/>
  <c r="G92" i="1"/>
  <c r="G93" i="1"/>
  <c r="G94" i="1"/>
  <c r="G95" i="1"/>
  <c r="G96" i="1"/>
  <c r="G97" i="1"/>
  <c r="G98" i="1"/>
  <c r="G99" i="1"/>
  <c r="G90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74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51" i="1"/>
  <c r="G52" i="1"/>
  <c r="G53" i="1"/>
  <c r="G50" i="1"/>
  <c r="G47" i="1"/>
  <c r="G48" i="1" s="1"/>
  <c r="G44" i="1"/>
  <c r="G45" i="1" s="1"/>
  <c r="G41" i="1"/>
  <c r="G38" i="1"/>
  <c r="G37" i="1"/>
  <c r="G35" i="1"/>
  <c r="G34" i="1"/>
  <c r="G28" i="1"/>
  <c r="G29" i="1"/>
  <c r="G30" i="1"/>
  <c r="G27" i="1"/>
  <c r="G22" i="1"/>
  <c r="G23" i="1"/>
  <c r="G24" i="1"/>
  <c r="G21" i="1"/>
  <c r="G18" i="1"/>
  <c r="G17" i="1"/>
  <c r="G10" i="1"/>
  <c r="G11" i="1" s="1"/>
  <c r="G54" i="1" l="1"/>
  <c r="G31" i="1"/>
  <c r="G72" i="1"/>
  <c r="G88" i="1"/>
  <c r="G19" i="1"/>
  <c r="G156" i="1"/>
  <c r="G173" i="1"/>
  <c r="F7" i="2" l="1"/>
  <c r="F5" i="2"/>
  <c r="F6" i="2"/>
  <c r="F8" i="2"/>
  <c r="F9" i="2"/>
  <c r="F10" i="2"/>
  <c r="F11" i="2"/>
  <c r="G131" i="1" l="1"/>
  <c r="G138" i="1" s="1"/>
  <c r="F12" i="2"/>
  <c r="G14" i="1" l="1"/>
  <c r="G15" i="1" s="1"/>
  <c r="G175" i="1" l="1"/>
  <c r="G176" i="1" s="1"/>
  <c r="G179" i="1" s="1"/>
  <c r="G180" i="1" s="1"/>
  <c r="H179" i="1" l="1"/>
</calcChain>
</file>

<file path=xl/sharedStrings.xml><?xml version="1.0" encoding="utf-8"?>
<sst xmlns="http://schemas.openxmlformats.org/spreadsheetml/2006/main" count="1452" uniqueCount="560">
  <si>
    <t>ITEM</t>
  </si>
  <si>
    <t>SERVIÇOS PRELIMINARES</t>
  </si>
  <si>
    <t>UN</t>
  </si>
  <si>
    <t>QTD</t>
  </si>
  <si>
    <t>1.1</t>
  </si>
  <si>
    <t>DISCRIMINAÇÃO</t>
  </si>
  <si>
    <t>2.1</t>
  </si>
  <si>
    <t>2.2</t>
  </si>
  <si>
    <t>4.1</t>
  </si>
  <si>
    <t>4.2</t>
  </si>
  <si>
    <t>LIMPEZA FINAL</t>
  </si>
  <si>
    <t>5.1</t>
  </si>
  <si>
    <t>5.2</t>
  </si>
  <si>
    <t>m²</t>
  </si>
  <si>
    <t>SUBTOTAL</t>
  </si>
  <si>
    <t>m³</t>
  </si>
  <si>
    <t>m</t>
  </si>
  <si>
    <t>MÓDULO SANITÁRIO (PRIVADA COM VASO SANITÁRIO, BANHEIRO, FOSSA SÉPTICA, SUMIDOURO, LAVATÓRIO DE LOUÇA, TANQUE DE LAVAR ROUPA E RESERVATÓRIO ELEVADO)</t>
  </si>
  <si>
    <t>OBRA:</t>
  </si>
  <si>
    <t xml:space="preserve">PREFEITURA MUNICIPAL DE AURORA DO PARÁ </t>
  </si>
  <si>
    <t>LOCAÇÃO CONVENCIONAL DE OBRA, ATRAVÉS DE GABARITO DE TABUAS CORRIDAS</t>
  </si>
  <si>
    <t>FUNDAÇÕES</t>
  </si>
  <si>
    <t>COBOGO CERAMICO (ELEMENTO VAZADO), 9X20X20CM, ASSENTADO COM ARGAMASSA TRAÇO 1:4 DE CIMENTO E AREIA</t>
  </si>
  <si>
    <t>Encargos Sociais(%) = 92,36%</t>
  </si>
  <si>
    <t>REVESTIMENTO</t>
  </si>
  <si>
    <t>5.3</t>
  </si>
  <si>
    <t>5.4</t>
  </si>
  <si>
    <t>CHAPISCO APLICADO EM ALVENARIAS E ESTRUTURAS DE CONCRETO INTERNAS, COM COLHER DE PEDREIRO, ARGAMASSA TRAÇO 1:3 COM PREPARO MANUAL</t>
  </si>
  <si>
    <t>PAVIMENTAÇÃO</t>
  </si>
  <si>
    <t>6.1</t>
  </si>
  <si>
    <t>6.2</t>
  </si>
  <si>
    <t>COBERTURA</t>
  </si>
  <si>
    <t>7.1</t>
  </si>
  <si>
    <t>TRAMA DE MADEIRA COMPOSTA POR TERÇAS PARA TELHADOS DE ATÉ 2 ÁGUAS PARA TELHA ONDULADA DE FIBROCIMENTO</t>
  </si>
  <si>
    <t>ESQUADRIAS</t>
  </si>
  <si>
    <t>8.1</t>
  </si>
  <si>
    <t>und</t>
  </si>
  <si>
    <t>9.1</t>
  </si>
  <si>
    <t>INTERLIGAÇÃO À REDE EXISTENTE - ENTRADA DE ÁGUA NA CAIXA</t>
  </si>
  <si>
    <t>TUBO, PVC, SOLDÁVEL, DN 20MM, INSTALADO EM RAMAL DE DISTRIBUIÇÃO DE ÁGUA - FORNECIMENTO E INSTALAÇÃO</t>
  </si>
  <si>
    <t>JOELHO 90 GRAUS, PVC, SOLDÁVEL, DN 20MM, INSTALADO EM RAMAL OU SUB-RAMAL DE ÁGUA - FORNECIMENTO E INSTALAÇÃO</t>
  </si>
  <si>
    <t>10.1</t>
  </si>
  <si>
    <t>10.2</t>
  </si>
  <si>
    <t>10.3</t>
  </si>
  <si>
    <t>10.4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</si>
  <si>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</si>
  <si>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</si>
  <si>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</si>
  <si>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</si>
  <si>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</si>
  <si>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</si>
  <si>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</si>
  <si>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</si>
  <si>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</si>
  <si>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</si>
  <si>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</si>
  <si>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</si>
  <si>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</si>
  <si>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INSTALAÇÕES HIDRAULICAS-DESCIDA E DISTRIBUIÇÃO/LIMPEZA/EXTRAVASOR</t>
  </si>
  <si>
    <t>TUBO, PVC, SOLDÁVEL, DN 25MM, INSTALADO EM PRUMADA DE ÁGUA - FORNECIMENTO E INSTALAÇÃO</t>
  </si>
  <si>
    <t>TE, PVC, SOLDAVEL, 20MM, INSTALADO EM RAMAL OU SUB-RAMAL DE ÁGUA - FORNECIMENTO E INSTALAÇÃO</t>
  </si>
  <si>
    <t>TE, PVC, SOLDAVEL, 25MM, INSTALADO EM RAMAL OU SUB-RAMAL DE ÁGUA - FORNECIMENTO E INSTALAÇÃO</t>
  </si>
  <si>
    <t>JOELHO 90 GRAUS, PVC, SOLDAVEL, DN 25MM, INSTALADO EM PRUMADA DE ÁGUA - FORNECIMENTO E INSTALAÇÃO</t>
  </si>
  <si>
    <t>TÊ CM BUCHA DE LATÃO NA BOLSA CENTRAL, PVC, SOLDÁVEL, DN 20MM X 1/2", INSTALADO EM RAMAL OU SUB-RAMAL DE ÁGUA - FORNECIMENTO E INSTALAÇÃO</t>
  </si>
  <si>
    <t>12.1</t>
  </si>
  <si>
    <t>12.2</t>
  </si>
  <si>
    <t>12.3</t>
  </si>
  <si>
    <t>12.5</t>
  </si>
  <si>
    <t>12.6</t>
  </si>
  <si>
    <t>12.7</t>
  </si>
  <si>
    <t>12.8</t>
  </si>
  <si>
    <t>12.9</t>
  </si>
  <si>
    <t>12.10</t>
  </si>
  <si>
    <t>12.11</t>
  </si>
  <si>
    <t>TANQUE DUPLO EM MARMORE SINTETICO COM CUBA LISA E ESFREGADOR, *110 X 60 CM</t>
  </si>
  <si>
    <t>LAVATÓRIO LOUÇA BRANCA COM COLUNA, *44 X 35,5 CM, PADRÃO POPULAR, INCLUSO SIFÃO FLEXÍVEL EM PVC, VÁLVULA E ENGATE FLEXÍVEL 30CM EM PLÁSTICO E COM TORNEIRA CROMADA PADRÃO POPULAR - FORNECIMENTO E INSTALAÇÃO AF 12/2013</t>
  </si>
  <si>
    <t>TUBO DE DESCIDA EXTERNO DE PVC PARA CAIXA DE DESCARGA EXTERNA ALTA - 40MM X 1,60M</t>
  </si>
  <si>
    <t>ENGATE/RABICHO FLEXIVEL PLASTICO (PVC OU ABS) BRANCO 1/2 X 40 CM</t>
  </si>
  <si>
    <t>BRACO OU HASTE COM CANOPLA PLASTICA, 1/2" OU 3/4" PARA CHUVEIRO SIMPLES</t>
  </si>
  <si>
    <t>CHUVEIRO PLASTICO BRANCO SIMPLES 5" PARA ACOPLAR EM HASTE 1/2", AGUA FRIA</t>
  </si>
  <si>
    <t>TORNEIRA CROMADA 1/2" OU 3/4" PARA TANQUE, PADRÃO MÉDIO - FORNECIMENTO E INSTALAÇÃO AF 12/2013</t>
  </si>
  <si>
    <t>CAIXA D'AGUA EM POLIETILENO 500 LITROS, COM TAMPA</t>
  </si>
  <si>
    <t>INSTALAÇÕES SANITÁRIAS</t>
  </si>
  <si>
    <t>13.1</t>
  </si>
  <si>
    <t>13.2</t>
  </si>
  <si>
    <t>TUBO PVC, SERIE NORMAL, ESGOTO PREDIAL, DN 100MM, FORNECIDO E INSTALADO EM RAMAL DE DESCARGA OU RAMAL DE ESGOTO SANITÁRIO</t>
  </si>
  <si>
    <t>TUBO PVC, SERIE NORMAL, ESGOTO PREDIAL, DN 50MM, FORNECIDO E INSTALADO EM PRUMADA DE ESGOTO SANITÁRIO OU VENTILAÇÃO</t>
  </si>
  <si>
    <t>TUBO PVC, SERIE NORMAL, ESGOTO PREDIAL, DN 40MM, FORNECIDO E INSTALADO EM RAMAL DE DESCARGA OU RAMAL DE ESGOTO SANITÁRIO</t>
  </si>
  <si>
    <t>JOELHO 90 GRAUS, PVC, SERIE NORMAL, ESGOTO PREDIAL, DN 100MM, JUNTA ELÁSTICA FORNECIDO E INSTALADO EM RAMAL DE DESCARGA OU RAMAL DE ESGOTO SANITÁRIO</t>
  </si>
  <si>
    <t>JOELHO 90 GRAUS, PVC, SERIE NORMAL, ESGOTO PREDIAL, DN 50MM, JUNTA ELÁSTICA FORNECIDO E INSTALADO EM RAMAL DE DESCARGA OU RAMAL DE ESGOTO SANITÁRIO</t>
  </si>
  <si>
    <t>JOELHO 45 GRAUS, PVC, SERIE NORMAL, ESGOTO PREDIAL, DN 40MM, JUNTA SOLDAVEL FORNECIDO E INSTALADO EM RAMAL DE DESCARGA OU RAMAL DE ESGOTO SANITÁRIO</t>
  </si>
  <si>
    <t>TE, PVC, SERIE NORMAL, ESGOTO PREDIAL, DN 50X 50 MM JUNTA ELASTICA, FORNECIDO E INSTALADO EM RAMAL DE DESCARGA OU RAMAL DE ESGOTO SANITARIO</t>
  </si>
  <si>
    <t>TE, PVC, SERIE NORMAL, ESGOTO PREDIAL, DN 100X 100 MM JUNTA ELASTICA, FORNECIDO E INSTALADO EM RAMAL DE DESCARGA OU RAMAL DE ESGOTO SANITARIO</t>
  </si>
  <si>
    <t>FOSSA SEPTICA</t>
  </si>
  <si>
    <t>15.1</t>
  </si>
  <si>
    <t>FILTRO ANAEROBICO</t>
  </si>
  <si>
    <t>CHAPISCO APLICADO EM ALVENARIAS E ESTRUTURAS DE CONCRETO INTERNAS, COM COLHER DE PEDREIRO. ARGAMASSA TRAÇO 1:3 COM PREPARO MANUAL. AF_06/2014</t>
  </si>
  <si>
    <t>16.1</t>
  </si>
  <si>
    <t>16.2</t>
  </si>
  <si>
    <t>16.3</t>
  </si>
  <si>
    <t>17.1</t>
  </si>
  <si>
    <t>INSTALAÇÕES ELÉTRICAS</t>
  </si>
  <si>
    <t>PONTO DE ILUMINAÇÃO E TOMADA, RESIDENCIAL, INCLUINDO INTERRUPTOR SIMPLES E TOMADA 10A/250V, CAIXA ELÉTRICA, ELETRODUTO, CABO, RASGO, QUEBRA E CHUMBAMENTO (EXCLUINDO LUMINÁRIA E LÂMPADA). AF_01/2016</t>
  </si>
  <si>
    <t>LÂMPADA FLUORESCENTE COMPACTA 15 W 2U, BASE E27 - FORNECIMENTO E INSTALAÇÃO</t>
  </si>
  <si>
    <t>SOQUETE DE PVC / TERMOPLASTICO BASE E27, COM RABICHO, PARA LAMPADAS</t>
  </si>
  <si>
    <t>TOTAL DO MÓDULO</t>
  </si>
  <si>
    <t>CÓDIGO</t>
  </si>
  <si>
    <t>SERVENTE COM ENCARGOS COMPLEMENTARES</t>
  </si>
  <si>
    <t>kg</t>
  </si>
  <si>
    <t>12.4</t>
  </si>
  <si>
    <t>CODIGO</t>
  </si>
  <si>
    <t>DESCRIÇÃO</t>
  </si>
  <si>
    <t>coef.</t>
  </si>
  <si>
    <t>v. unit.</t>
  </si>
  <si>
    <t>total</t>
  </si>
  <si>
    <t>CPU - COMPOSIÇÃO DE PREÇOS UNITÁRIOS</t>
  </si>
  <si>
    <t>LIMPEZA GERAL E ENTREGA DA OBRA</t>
  </si>
  <si>
    <t>CAIXA DE DESCARGA DE PLASTICO EXTERNA, DE *9* L, PUXADOR FIO DE NYLON, NÃO INCLUSO CANO, BOLSA, ENGATE</t>
  </si>
  <si>
    <t>15.2</t>
  </si>
  <si>
    <t>ESCAVAÇÃO MANUAL DE VALAS COM PROFUNDIDADE MENOR OU IGUAL A 1,30 M.</t>
  </si>
  <si>
    <t>CONCRETO CICLOPICO FCK=10MPA 30% PEDRA DE MAO INCLUSIVE LANÇAMENTO</t>
  </si>
  <si>
    <t>ALVENARIA</t>
  </si>
  <si>
    <t>EMBOÇO OU MASSA ÚNICA EM ARGAMASSA TRAÇO 1:2:8, PREPARO MANUAL, APLICADO MANUALMENTE EM PANOS DE FACHADA COM PRESENÇA DE VÃOS, ESPESSURA DE 25MM, COM EXECUÇÃO DE TALISCA S. AF _06/2014</t>
  </si>
  <si>
    <t>REATERROMANUAL APILOADO COM SOQUETE. AF_10/2017 (aterro interno)</t>
  </si>
  <si>
    <t>CONTRAPISO EM ARGAMASSA TRAÇO 1:4 (CIMENTO E AREIA), PREPARO MANUAL, APLICADO EM ÁREAS MOLHADAS SOBRE IMPERMEABILIZAÇÃO, ESPESSURA 3CM. AF_06/2014</t>
  </si>
  <si>
    <t>EXECUÇÃO DE PASSEIO (CALÇADA) COM CONCRETO MOLDADO IN LOCO, FEITO EM OBRA, ACABAMENTO CONVENCIONAL, NÃO ARMADO AF 07/2016</t>
  </si>
  <si>
    <t>REVESTIMENTO CERÂMICO PARA PISO COM PLACAS TIPO ESMALTADA EXTRA DIMENSÕES 45X45 CM APLICADA EM AMBIENTES DE ÁREA MAIOR QUE 10 M².AF_06/2014</t>
  </si>
  <si>
    <t>ESTRUTURA E TELHAMENTO</t>
  </si>
  <si>
    <t>TELHAMENTO COM TELHA ONDULADA DE FIBROCIMENTO E= 6 MM, COM RECOBRIMENTO LATERAL DE 1/4 DE ONDA, COM ATÉ 2 ÁGUAS</t>
  </si>
  <si>
    <t>LAJE CAIXA D'ÁGUA</t>
  </si>
  <si>
    <t>ARMAÇÃO DE LAJE DE UMA ESTRUTURA CONVENCIONAL DE CONCRETO ARMADO EM UMA EDIFICAÇÃO TÉRREA OU SOBRADO UTILIZANDO AÇO CA-50 DE 6,3 MM - MONTAGEM. AF_12/2015</t>
  </si>
  <si>
    <t>CONCRETO FCK = 15MPA, TRAÇO 1:3,4:3,5 (CIMENTO / AREIA MÉDIA/ BRITA 1) PREPARO MANUAL. AF_A7/2016 (TAMPA DA CAIXA)</t>
  </si>
  <si>
    <t>FABRICAÇÃO DE FÔRMA PARA LAJES, EM MADEIRA SERRADA, E=25 MM. AF_12/2015</t>
  </si>
  <si>
    <t>RUFO</t>
  </si>
  <si>
    <t>RUFO EM CHAPA DE AÇO GALVANIZADO NÚMERO 24, CORTE DE 25 CM, INCLUSO TRANSPORTE VERTICAL. AF_06/2016</t>
  </si>
  <si>
    <t>PORTA EM ALUMÍNIO DE ABRIR TIPO VENEZIANA COM GUARNIÇÃO, FIXAÇÃO COM PARAFUSOS - FORNECIMENTO E INSTALAÇÃO. AF_08/2015</t>
  </si>
  <si>
    <t>PINTURA</t>
  </si>
  <si>
    <t>APLICAÇÃO MANUAL DE PINTURA COM TINTA LÁTEX PVA EM PAREDES, DUAS DEMÃOS.</t>
  </si>
  <si>
    <t>ADAPTADOR COM FLANGE E ANEL DE VEDAÇÃO, PVC, SOLDÁVEL, DN 20 MM X 1/2 , INSTALADO EM RESERVAÇÃO DE ÁGUA DE EDIFICAÇÃO QUE POSSUA RESERVATÓRIO DE FIBRA/FIBROCIMENTO FORNECIMENTO E INSTALAÇÃO. AF_06/2016</t>
  </si>
  <si>
    <t>REGISTRO DE ESFERA, PVC, COM VOLANTE, VS, SOLDAVEL, DN 20 MM, COM CORPO DIVIDIDO</t>
  </si>
  <si>
    <t>JOELHO 90 GRAUS, PVC, SOLDAVEL, DN 20MM, INSTALADO EM PRUMADA DE ÁGUA - FORNECIMENTO E INSTALAÇÃO</t>
  </si>
  <si>
    <t>JOELHO 90 GRAUS, PPR, DN 20MM, CLASSE PN 25 INSTALADO EM RESERVAÇÃO DE ÁGUA DE EDIFICAÇÃO QUE POSSUA RESERVATÓRIO DE FIBRA/FIBROCIMENTO FORNECIMENTO E INSTALAÇÃO. AF_06/2016</t>
  </si>
  <si>
    <t>JOELHO PVC SOLD 90G C/ BUCHA DE LATÃO 20MM X1/2"</t>
  </si>
  <si>
    <t>ADAPTADOR COM FLANGES LIVRES, PVC, SOLDÁVEL LONGO, DN 25 MM X 3/4 , INSTALADO EM RESERVAÇÃO DE ÁGUA DE EDIFICAÇÃO QUE POSSUA RESERVATÓRIO DE FIBRA/FIBROCIMENTO FORNECIMENTO E INSTALAÇÃO, AF_06/2016.</t>
  </si>
  <si>
    <t xml:space="preserve">REGISTRO DE PRESSÃO PVC, ROSCAVEL, VOLANTE SIMPLES, DE 1/2" </t>
  </si>
  <si>
    <t>TORNEIRA METALICA DE BOIA CONVENCIONAL PARA CAIXA D'ÁGUA 1/2" COM HASTE METALICA E BALAO PLASTICO</t>
  </si>
  <si>
    <t>ADESIVO PLASTICO PARA PVC, BISNAGA COM 75 GR</t>
  </si>
  <si>
    <t>LIXA EM FOLHA PARA PAREDE OU MADEIRA, NUMERO 120 (COR VERMELHA)</t>
  </si>
  <si>
    <t>LOUÇAS E ACESSÓRIOS</t>
  </si>
  <si>
    <t>VASO SANITARIO SIFONADO LOUÇA BRANCA - FORNECIMENTO E INSTALAÇÃO. AF_10/2016</t>
  </si>
  <si>
    <t>ASSENTO SANITARIO DE PLASTICO, TIPO CONVENCIONAL</t>
  </si>
  <si>
    <t>BOLSA DE LIGAÇÃO EM PVC FLEXIVEL PARA VASO SANITARIO 1.1/2" (40 MM)</t>
  </si>
  <si>
    <t>SABONETEIRA DE PAREDE EM METAL CROMADO, INCLUSO FIXAÇÃO, AF_10/2016</t>
  </si>
  <si>
    <t>PAPELEIRA DE PAREDE EM METAL CROMODA SEM TAMPA, INCLUSO FIXAÇÃO</t>
  </si>
  <si>
    <t>INFRAESTRUTURA</t>
  </si>
  <si>
    <t>ESCAVAÇÃO MANUAL DE VALAS. AF_03/2016</t>
  </si>
  <si>
    <t>MASSA ÚNICA, PARA RECEBIMENTO DE PINTURA, EM ARGAMASSA TRAÇO 1:2:8, PREPARO MECÂNICO COM BETONEIRA 400L, APLICADA MANUALMENTE EM FACES INTERNAS DE PAREDES, ESPESSURA DE 10MM, COM EXCECUÇÃO DE TALISCA.AF_06/2016</t>
  </si>
  <si>
    <t>CONCRETO CICLOPICO FCK=10MPA 30% PEDRA DE MAO INCLUSIVE LANÇAMENTO (FUNDO DA CAIXA)</t>
  </si>
  <si>
    <t>TAMPA</t>
  </si>
  <si>
    <t>ALÇAS DE AÇO</t>
  </si>
  <si>
    <t>CAIXA DE GORDURA 40X40X40CM</t>
  </si>
  <si>
    <t>FABRICAÇÃO DE FÔRMA PARA LAJES, EM CHAPA DE MADEIRA COMPENSADA RESINADA, E=17 MM. AF_12/2015</t>
  </si>
  <si>
    <t>ARMAÇÃO DE LAJE DE UMA ESTRUTURA CONVENCIONAL DE CONCRETO ARMADO EM UMA EDIFICAÇÃO TÉRREA OU SOBRADO UTILIZANDO AÇO CA-50 DE 6,3 MM - MONTAGEM. AF_12/2015 (TAMPA DA CAIXA)</t>
  </si>
  <si>
    <t>CONCRETO MAGRO PARA LASTRO, TRAÇO 1:4,5:4,5 (CIMENTO/AREIA MÉDIA/ BRITA 1) - PREPARO MANUAL. AF_07/2016 (FUNDO DA CAIXA)</t>
  </si>
  <si>
    <t>ESCAVACAO MANUAL DE VALAS. AF_03/2016</t>
  </si>
  <si>
    <t>PEDRA BRITADA N.1 (9,5 A 19 MM) POSTO PEDREIRA/FORNECEDOR, SEM FRETE</t>
  </si>
  <si>
    <t>CONCRETO FCK = 15MPA, TRAÇO 1:3,4:3,5 (CIMENTO / AREIA MÉDIA/ BRITA 1) PREPARO MANUAL. AF_A7/2016 (FUNDO FALSO)</t>
  </si>
  <si>
    <t>CONCRETO CICLOPICO FCK=10MPA 30% PEDRA DE MAO INCLUSIVE LANÇAMENTO (FUNDO)</t>
  </si>
  <si>
    <t>CONCRETO MAGRO PARA LASTRO, TRAÇO 1:4,5:4,5 (CIMENTO/AREIA MÉDIA/ BRITA 1) - PREPARO MANUAL. AF_07/2016 (FUNDO)</t>
  </si>
  <si>
    <t>CONCRETO FCK = 15MPA, TRAÇO 1:3,4:3,5 (CIMENTO / AREIA MÉDIA/ BRITA 1) PREPARO MANUAL. AF_A7/2016 ( TAMPA DA CAIXA)</t>
  </si>
  <si>
    <t>SEMIDOURO</t>
  </si>
  <si>
    <t>CABO DE COBRE FLEXÍVEL ISOLADO, 6 MM², ANTI-CHAMAS 0,6/1,0 KV, PARA CIRCUITOS TERMINAIS, FORNECIMENTO E INSTALAÇÃO. AF_12/2015</t>
  </si>
  <si>
    <t>M</t>
  </si>
  <si>
    <t>ELETRODUTO RIGIDO ROSCÁVEL, PVC, DN 40 MM (1 1/4"), PARA CIRCUITOS TERMINAIS, INSTALADO EM PAREDE- FORNECIMENTO E INSTALAÇÃO. AF_12/2015</t>
  </si>
  <si>
    <t>92785/SINAPI</t>
  </si>
  <si>
    <t>94975/SINAPI</t>
  </si>
  <si>
    <t>JOELHO 45 GRAUS, PVC, SERIE NORMAL, ESGOTO PREDIAL, DN 50MM, JUNTA SOLDAVEL FORNECIDO E INSTALADO EM RAMAL DE DESCARGA OU RAMAL DE ESGOTO SANITÁRIO</t>
  </si>
  <si>
    <t>JOELHO 90 GRAUS, PVC, SERIE NORMAL, ESGOTO PREDIAL, DN 40MM, JUNTA ELÁSTICA FORNECIDO E INSTALADO EM RAMAL DE DESCARGA OU RAMAL DE ESGOTO SANITÁRIO</t>
  </si>
  <si>
    <t>92267/SINAPI</t>
  </si>
  <si>
    <t>REGISTRO DE ESFERA, PVC, COM VOLANTE, VS, SOLDAVEL, DN 25MM, COM CORPO DIVIDIDO</t>
  </si>
  <si>
    <t>3.1</t>
  </si>
  <si>
    <t>3.2</t>
  </si>
  <si>
    <t>4.3</t>
  </si>
  <si>
    <t>4.4</t>
  </si>
  <si>
    <t>6.3</t>
  </si>
  <si>
    <t>9.2</t>
  </si>
  <si>
    <t>9.3</t>
  </si>
  <si>
    <t>9.4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</si>
  <si>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</si>
  <si>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</si>
  <si>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</si>
  <si>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</si>
  <si>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</si>
  <si>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</si>
  <si>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</si>
  <si>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</si>
  <si>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</si>
  <si>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</si>
  <si>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</si>
  <si>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</si>
  <si>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11.14</t>
  </si>
  <si>
    <t>14.1</t>
  </si>
  <si>
    <t>14.2</t>
  </si>
  <si>
    <t>16.4</t>
  </si>
  <si>
    <t>16.5</t>
  </si>
  <si>
    <t>6.1.1</t>
  </si>
  <si>
    <t>6.1.2</t>
  </si>
  <si>
    <t>6.2.1</t>
  </si>
  <si>
    <t>6.2.2</t>
  </si>
  <si>
    <t>6.2.3</t>
  </si>
  <si>
    <t>6.3.1</t>
  </si>
  <si>
    <t>12.12.1</t>
  </si>
  <si>
    <t>13.1.1</t>
  </si>
  <si>
    <t>13.1.2</t>
  </si>
  <si>
    <t>13.1.3</t>
  </si>
  <si>
    <t>13.1.4</t>
  </si>
  <si>
    <t>13.1.5</t>
  </si>
  <si>
    <t>13.2.1</t>
  </si>
  <si>
    <t>13.2.2</t>
  </si>
  <si>
    <t>13.2.3</t>
  </si>
  <si>
    <t>13.2.4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</si>
  <si>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</si>
  <si>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</si>
  <si>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</si>
  <si>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</si>
  <si>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</si>
  <si>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</si>
  <si>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</si>
  <si>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</si>
  <si>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</si>
  <si>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</si>
  <si>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14.2.1</t>
  </si>
  <si>
    <t>14.2.2</t>
  </si>
  <si>
    <t>14.2.3</t>
  </si>
  <si>
    <t>14.2.4</t>
  </si>
  <si>
    <t>15.1.1</t>
  </si>
  <si>
    <t>15.1.2</t>
  </si>
  <si>
    <t>15.1.3</t>
  </si>
  <si>
    <t>15.2.1</t>
  </si>
  <si>
    <t>15.2.2</t>
  </si>
  <si>
    <t>15.2.3</t>
  </si>
  <si>
    <t>PLANILHA ORÇAMENTÁRIA</t>
  </si>
  <si>
    <t>BDI(%) =</t>
  </si>
  <si>
    <t>P. UNIT.S/BDI</t>
  </si>
  <si>
    <t>REVESTIMENTO CERÂMICO PARA PISO COM PLACAS ESMALTADA EXTRA DE DIMENSÕES 35X35CM CM APLICADAS EM AMBIENTES DE ÁREA MAIOR QUE 10 M² A MEIA ALTURA DAS PAREDES AF 06/2014</t>
  </si>
  <si>
    <t>MASSA ÚNICA, PARA RECEBIMENTO DE PINTURA, EM ARGAMASSA TRAÇO 1:2:8, PREPARO MANUAL, APLICADA MANUALMENTE EM FACES INTERNAS DE PAREDES, ESPESSURA DE 10MM, COM EXECUÇÃO DE TALISCAS. AF_06/2014</t>
  </si>
  <si>
    <t>AREIA MEDIA - POSTO JAZIDA/FORNECEDOR (RETIRADO NA JAZIDA, SEM TRANSPORTE)</t>
  </si>
  <si>
    <t>PEDRA DE MAO OU PEDRA RACHAO PARA ARRIMO/FUNDACAO (POSTO PEDREIRA/FORNECEDOR, SEM FRETE)</t>
  </si>
  <si>
    <t>CIMENTO PORTLAND COMPOSTO CP II-32</t>
  </si>
  <si>
    <t>PEDREIRO COM ENCARGOS COMPLEMENTARES</t>
  </si>
  <si>
    <t>JOELHO DE REDUCAO, PVC SOLDAVEL, 90 GRAUS, 25 MM X 20 MM, PARA AGUA FRIA PREDIAL</t>
  </si>
  <si>
    <t>QUANTIDADE DE MÓDULOS</t>
  </si>
  <si>
    <t>VALOR TOTAL</t>
  </si>
  <si>
    <t>VALOR PAGO</t>
  </si>
  <si>
    <t>SALDO</t>
  </si>
  <si>
    <t>VALOR DESEMBOLSADO</t>
  </si>
  <si>
    <t>SALDO DO DESEMBOLSO</t>
  </si>
  <si>
    <t>ALVENARIA DE VEDAÇÃO DE BLOCOS CERÂMICOS FURADOS NA HORIZONTAL DE 11,5X19X19 CM (ESPESSURA 11,5 CM) E ARGAMASSA DE ASSENTAMENTO COM PREPARO MANUAL. AF_12/2021</t>
  </si>
  <si>
    <t xml:space="preserve">CONVÊNIO: 855554-2017 </t>
  </si>
  <si>
    <t>SINAPI 09/2018 - DESONERADO</t>
  </si>
  <si>
    <t>DATA: 16/04/2022</t>
  </si>
  <si>
    <t>TOTAL</t>
  </si>
  <si>
    <t>COMPOSIÇÃO 1</t>
  </si>
  <si>
    <t>COMPOSIÇÃO 3</t>
  </si>
  <si>
    <t>INSUMO - 11673</t>
  </si>
  <si>
    <t>INSUMO - 3515</t>
  </si>
  <si>
    <t>INSUMO - 11674</t>
  </si>
  <si>
    <t>INSUMO - 6038</t>
  </si>
  <si>
    <t>INSUMO - 11829</t>
  </si>
  <si>
    <t>INSUMO - 119</t>
  </si>
  <si>
    <t>INSUMO - 3767</t>
  </si>
  <si>
    <t>INSUMO - 36790</t>
  </si>
  <si>
    <t>INSUMO - 0377</t>
  </si>
  <si>
    <t>INSUMO - 1030</t>
  </si>
  <si>
    <t>INSUMO - 1031</t>
  </si>
  <si>
    <t>INSUMO - 11681</t>
  </si>
  <si>
    <t>INSUMO - 6140</t>
  </si>
  <si>
    <t>INSUMO - 11680</t>
  </si>
  <si>
    <t>INSUMO - 7608</t>
  </si>
  <si>
    <t>INSUMO - 34637</t>
  </si>
  <si>
    <t>12.11.1</t>
  </si>
  <si>
    <t>12.11.1.1</t>
  </si>
  <si>
    <t>12.11.1.2</t>
  </si>
  <si>
    <t>12.11.1.3</t>
  </si>
  <si>
    <t>12.11.1.4</t>
  </si>
  <si>
    <t>12.11.1.5</t>
  </si>
  <si>
    <t>CAIXA DE INSPEÇÃO 40X40X40CM</t>
  </si>
  <si>
    <t>ESCAVAÇÃO MANUAL DE VALA COM PROFUNDIDADE MENOR OU IGUAL A 1,30 M. AF_03/2016</t>
  </si>
  <si>
    <t>MASSA ÚNICA, PARA RECEBIMENTO DE PINTURA, EM ARGAMASSA TRAÇO 1:2:8, PREPARO MECÂNICO COM BETONEIRA 400L, APLICADA MANUALMENTE EM FACES INTERNAS DE PAREDES, ESPESSURA DE 10MM, COM EXECUÇÃO DE TALISCAS. AF_06/2014</t>
  </si>
  <si>
    <t>ALVENARIA DE VEDAÇÃO DE BLOCOS CERÂMICOS FURADOS NA HORIZONTAL DE 11,5X19X19CM (ESPESSURA 11,5M) DE PAREDES COM ÁREA LÍQUIDA MAIOR OU IGUAL A 6M² SEM VÃOS E ARGAMASSA DE ASSENTAMENTO COM PREPARO MANUAL. AF_06/2014</t>
  </si>
  <si>
    <t>CONCRETO CICLOPICO FCK=10MPA 30% PEDRA DE MAO INCLUSIVE LANCAMENTO</t>
  </si>
  <si>
    <t>CONCRETO MAGRO PARA LASTRO, TRAÇO 1:4,5:4,5 (CIMENTO/ AREIA MÉDIA/ BRITA 1) - PREPARO MANUAL. AF_07/2016</t>
  </si>
  <si>
    <t>12.11.2</t>
  </si>
  <si>
    <t>12.11.2.1</t>
  </si>
  <si>
    <t>12.11.2.2</t>
  </si>
  <si>
    <t>12.11.2.3</t>
  </si>
  <si>
    <t>12.11.2.4</t>
  </si>
  <si>
    <t>FABRICAÇÃO DE FÔRMA PARA LAJES, EM CHAPA DE MADEIRA COMPENSADA RESINADA, E = 17 MM. AF_12/2015</t>
  </si>
  <si>
    <t>CONCRETO FCK = 15MPA, TRAÇO 1:3,4:3,5 (CIMENTO/ AREIA MÉDIA/ BRITA 1) - PREPARO MANUAL. AF_07/2016</t>
  </si>
  <si>
    <t>12.12</t>
  </si>
  <si>
    <t>12.12.1.1</t>
  </si>
  <si>
    <t>12.12.1.2</t>
  </si>
  <si>
    <t>12.12.1.3</t>
  </si>
  <si>
    <t>12.12.1.4</t>
  </si>
  <si>
    <t>12.12.1.5</t>
  </si>
  <si>
    <t>12.12.2</t>
  </si>
  <si>
    <t>12.12.2.1</t>
  </si>
  <si>
    <t>12.12.2.2</t>
  </si>
  <si>
    <t>12.12.2.3</t>
  </si>
  <si>
    <t>12.12.2.4</t>
  </si>
  <si>
    <t>12.13</t>
  </si>
  <si>
    <t>CAIXA SIFONADA, PVC, DN 100 X 100 X 50 MM, FORNECIDA E INSTALADA EM RAMAIS DE ENCAMINHAMENTO DE ÁGUA PLUVIAL. AF_12/2014</t>
  </si>
  <si>
    <t>INSUMO - 4721</t>
  </si>
  <si>
    <t>INSUMO - 13329</t>
  </si>
  <si>
    <t>VALOR TOTAL DO MÓDULO COM BDI</t>
  </si>
  <si>
    <t>VALOR BDI</t>
  </si>
  <si>
    <t>BDI ADOTADO</t>
  </si>
  <si>
    <t>PREFEITURA DE AURORA DO PARÁ</t>
  </si>
  <si>
    <t>BONIFICAÇÕES DE DESPESAS INDIRETAS - B.D.I</t>
  </si>
  <si>
    <t>A- CUSTOS INDIRETOS</t>
  </si>
  <si>
    <t>Administração Central</t>
  </si>
  <si>
    <t>Despesas Financeiras</t>
  </si>
  <si>
    <t>Seguros + Garantias</t>
  </si>
  <si>
    <t>Risco</t>
  </si>
  <si>
    <t>B - TRIBUTOS</t>
  </si>
  <si>
    <t>B.1 - COFINS</t>
  </si>
  <si>
    <t>B.2 - PIS/PASEP</t>
  </si>
  <si>
    <t>B.3 - ISS</t>
  </si>
  <si>
    <t>CPRB(INSS)</t>
  </si>
  <si>
    <t>C - LUCRO</t>
  </si>
  <si>
    <t>C.1 - Lucro Bruto</t>
  </si>
  <si>
    <t>TOTAL BDI = [ ( 1+ ( AC + S + R + G )(1 +DF)(1+ L)/(1-T) - 1 ] *100</t>
  </si>
  <si>
    <t>FOI ESTABELECIDO O MESMO BDI APROVADO ANTERIORMENTE PELA FUNASA</t>
  </si>
  <si>
    <t>M²</t>
  </si>
  <si>
    <t>I - 4425</t>
  </si>
  <si>
    <t>I - 40568</t>
  </si>
  <si>
    <t>C - 88309</t>
  </si>
  <si>
    <t>C - 88316</t>
  </si>
  <si>
    <t>VIGA DE MADEIRA NAO APARELHADA 6 X 12 CM, MACARANDUBA, ANGELIM OU EQUIVALENTE DA REGIAO</t>
  </si>
  <si>
    <t>PREGO DE ACO POLIDO COM CABECA 22 X 48 (4 1/4 X 5)</t>
  </si>
  <si>
    <t>KG</t>
  </si>
  <si>
    <t>H</t>
  </si>
  <si>
    <t>COMPOSIÇÃO 2</t>
  </si>
  <si>
    <t>TELHAMENTO COM TELHA ONDULADA DE FIBROCIMENTO E=6MM, COM RECOBRIMENTO LATERAL DE 1/4 DE ONDA, COM ATÉ 2 ÁGUAS</t>
  </si>
  <si>
    <t>I - 1607</t>
  </si>
  <si>
    <t>I - 4302</t>
  </si>
  <si>
    <t>I - 7194</t>
  </si>
  <si>
    <t>CONJUNTO ARRUELAS DE VEDACAO 5/16" PARA TELHA FIBROCIMENTO (UMA ARRUELA METALICA E UMA ARRUELA PVC - CONICAS)</t>
  </si>
  <si>
    <t>PARAFUSO ZINCADO ROSCA SOBERBA, CABECA SEXTAVADA, 5/16 " X 250 MM, PARA FIXACAO DE TELHA EM MADEIRA</t>
  </si>
  <si>
    <t>TELHA DE FIBROCIMENTO ONDULADA E = 6 MM, DE 2,44 X 1,10 M (SEM AMIANTO)</t>
  </si>
  <si>
    <t>CJ</t>
  </si>
  <si>
    <t>UND</t>
  </si>
  <si>
    <t>I - 9867</t>
  </si>
  <si>
    <t>I - 0038</t>
  </si>
  <si>
    <t>TUBO PVC, SOLDAVEL, DN 20 MM, AGUA FRIA (NBR-5648)</t>
  </si>
  <si>
    <t>ACO CA-60, 8,0 MM, VERGALHAO</t>
  </si>
  <si>
    <r>
      <rPr>
        <sz val="10"/>
        <rFont val="Calibri"/>
        <family val="2"/>
      </rPr>
      <t>ITEM</t>
    </r>
  </si>
  <si>
    <r>
      <rPr>
        <sz val="10"/>
        <rFont val="Calibri"/>
        <family val="2"/>
      </rPr>
      <t>DESCRIÇÃO</t>
    </r>
  </si>
  <si>
    <r>
      <rPr>
        <sz val="10"/>
        <rFont val="Calibri"/>
        <family val="2"/>
      </rPr>
      <t>VALOR (R$)</t>
    </r>
  </si>
  <si>
    <r>
      <rPr>
        <sz val="10"/>
        <rFont val="Calibri"/>
        <family val="2"/>
      </rPr>
      <t>MÊS 1</t>
    </r>
  </si>
  <si>
    <r>
      <rPr>
        <sz val="10"/>
        <rFont val="Calibri"/>
        <family val="2"/>
      </rPr>
      <t>MÊS 2</t>
    </r>
  </si>
  <si>
    <r>
      <rPr>
        <sz val="10"/>
        <rFont val="Calibri"/>
        <family val="2"/>
      </rPr>
      <t>MÊS 3</t>
    </r>
  </si>
  <si>
    <r>
      <rPr>
        <sz val="10"/>
        <rFont val="Calibri"/>
        <family val="2"/>
      </rPr>
      <t>MÊS 4</t>
    </r>
  </si>
  <si>
    <r>
      <rPr>
        <sz val="10"/>
        <rFont val="Calibri"/>
        <family val="2"/>
      </rPr>
      <t>MÊS 5</t>
    </r>
  </si>
  <si>
    <r>
      <rPr>
        <sz val="10"/>
        <rFont val="Calibri"/>
        <family val="2"/>
      </rPr>
      <t>MÊS 6</t>
    </r>
  </si>
  <si>
    <t>Total</t>
  </si>
  <si>
    <r>
      <rPr>
        <sz val="8"/>
        <rFont val="Calibri"/>
        <family val="2"/>
      </rPr>
      <t>1</t>
    </r>
  </si>
  <si>
    <t>MELHORIAS SANITÁRIAS DOMICILIARES</t>
  </si>
  <si>
    <t>QUANT.</t>
  </si>
  <si>
    <t>TOTAL:</t>
  </si>
  <si>
    <t>CRONOGRAMA FISICO-FINANCEIRO GERAL</t>
  </si>
  <si>
    <t>PREFEITURA MUNICIPAL DE AURORA DO PARÁ</t>
  </si>
  <si>
    <t>74077/003</t>
  </si>
  <si>
    <t>LOCACAO CONVENCIONAL DE OBRA, ATRAVÉS DE GABARITO DE TABUAS CORRIDAS PONTALETADAS, COM REAPROVEITAMENTO DE 3 VEZES.</t>
  </si>
  <si>
    <t>C - 88262</t>
  </si>
  <si>
    <t>I - 00000337</t>
  </si>
  <si>
    <t>I - 00004491</t>
  </si>
  <si>
    <t>I - 00005061</t>
  </si>
  <si>
    <t>I - 00010567</t>
  </si>
  <si>
    <t>CARPINTEIRO DE FORMAS COM ENCARGOS COMPLEMENTARES</t>
  </si>
  <si>
    <t>ARAME RECOZIDO 18 BWG, 1,25 MM (0,01 KG/M)</t>
  </si>
  <si>
    <t>PONTALETE DE MADEIRA NAO APARELHADA *7,5 X 7,5* CM (3 X 3 ") PINUS, MISTA OU EQUIVALENTE DA REGIAO</t>
  </si>
  <si>
    <t>PREGO DE ACO POLIDO COM CABECA 18 X 27 (2 1/2 X 10)</t>
  </si>
  <si>
    <t>TABUA DE MADEIRA NAO APARELHADA *2,5 X 23* CM (1 x 9 ") PINUS, MISTA OU EQUIVALENTE DA REGIAO</t>
  </si>
  <si>
    <t>C - 90586</t>
  </si>
  <si>
    <t>C - 90587</t>
  </si>
  <si>
    <t>C - 94962</t>
  </si>
  <si>
    <t>I - 00004730</t>
  </si>
  <si>
    <t>VIBRADOR DE IMERSÃO, DIÂMETRO DE PONTEIRA 45MM, MOTOR ELÉTRICO TRIFÁSICO POTÊNCIA DE 2 CV - CHP DIURNO. AF_06/2015</t>
  </si>
  <si>
    <t>VIBRADOR DE IMERSÃO, DIÂMETRO DE PONTEIRA 45MM, MOTOR ELÉTRICO TRIFÁSICO POTÊNCIA DE 2 CV - CHI DIURNO. AF_06/2015</t>
  </si>
  <si>
    <t>CONCRETO MAGRO PARA LASTRO, TRAÇO 1:4,5:4,5 (CIMENTO/ AREIA MÉDIA/ BRITA 1) - PREPARO MECÂNICO COM BETONEIRA 400 L. AF_07/2016</t>
  </si>
  <si>
    <t>CHP</t>
  </si>
  <si>
    <t>CHI</t>
  </si>
  <si>
    <t>M³</t>
  </si>
  <si>
    <t>C - 87369</t>
  </si>
  <si>
    <t>I  - 00034558</t>
  </si>
  <si>
    <t>I - 00037395</t>
  </si>
  <si>
    <t>I - 00038783</t>
  </si>
  <si>
    <t>ARGAMASSA TRAÇO 1:2:8 (CIMENTO, CAL E AREIA MÉDIA) PARA EMBOÇO/MASSA ÚNICA/ASSENTAMENTO DE ALVENARIA DE VEDAÇÃO, PREPARO MANUAL. AF_06/2014</t>
  </si>
  <si>
    <t>TELA DE ACO SOLDADA GALVANIZADA/ZINCADA PARA ALVENARIA, FIO D = *1,20 A 1,70* MM, MALHA 15 X 15 MM, (C X L) *50 X 10,5* CM</t>
  </si>
  <si>
    <t>PINO DE ACO COM FURO, HASTE = 27 MM (ACAO DIRETA)</t>
  </si>
  <si>
    <t>BLOCO CERAMICO DE VEDACAO COM FUROS NA HORIZONTAL, 11,5 X 19 X 19 CM - 4,5 MPA (NBR 15270)</t>
  </si>
  <si>
    <t xml:space="preserve">M  </t>
  </si>
  <si>
    <t>CENTO</t>
  </si>
  <si>
    <t>I - 00000370</t>
  </si>
  <si>
    <t>I - 00001379</t>
  </si>
  <si>
    <t>I - 00007272</t>
  </si>
  <si>
    <t>ELEMENTO VAZADO CERAMICO 9 X 20 X 20 CM</t>
  </si>
  <si>
    <t>C - 87377</t>
  </si>
  <si>
    <t>ARGAMASSA TRAÇO 1:3 (CIMENTO E AREIA GROSSA) PARA CHAPISCO CONVENCIONAL, PREPARO MANUAL. AF_06/2014</t>
  </si>
  <si>
    <t>I - 00037411</t>
  </si>
  <si>
    <t>TELA DE ACO SOLDADA GALVANIZADA/ZINCADA PARA ALVENARIA, FIO D = *1,24 MM, MALHA 25 X 25 MM</t>
  </si>
  <si>
    <t>C - 88256</t>
  </si>
  <si>
    <t>I - 00001287</t>
  </si>
  <si>
    <t>I - 00001381</t>
  </si>
  <si>
    <t>I - 00034357</t>
  </si>
  <si>
    <t>AZULEJISTA OU LADRILHISTA COM ENCARGOS COMPLEMENTARES</t>
  </si>
  <si>
    <t>PISO EM CERAMICA ESMALTADA EXTRA, PEI MAIOR OU IGUAL A 4, FORMATO MENOR OU IGUAL A 2025 CM2</t>
  </si>
  <si>
    <t>ARGAMASSA COLANTE AC I PARA CERAMICAS</t>
  </si>
  <si>
    <t>REJUNTE CIMENTICIO, QUALQUER COR</t>
  </si>
  <si>
    <t>C - 87373</t>
  </si>
  <si>
    <t>ARGAMASSA TRAÇO 1:4 (CIMENTO E AREIA MÉDIA) PARA CONTRAPISO, PREPARO MANUAL. AF_06/2014</t>
  </si>
  <si>
    <t>C - 	88309</t>
  </si>
  <si>
    <t>C - 94964</t>
  </si>
  <si>
    <t>I - 00004460</t>
  </si>
  <si>
    <t>I - 00004517</t>
  </si>
  <si>
    <t>CONCRETO FCK = 20MPA, TRAÇO 1:2,7:3 (CIMENTO/ AREIA MÉDIA/ BRITA 1) - PREPARO MECÂNICO COM BETONEIRA 400 L. AF_07/2016</t>
  </si>
  <si>
    <t>SARRAFO DE MADEIRA NAO APARELHADA *2,5 X 10 CM, MACARANDUBA, ANGELIM OU EQUIVALENTE DA REGIAO</t>
  </si>
  <si>
    <t>SARRAFO DE MADEIRA NAO APARELHADA *2,5 X 7,5* CM (1 X 3 ") PINUS, MISTA OU EQUIVALENTE DA REGIAO</t>
  </si>
  <si>
    <t xml:space="preserve">M </t>
  </si>
  <si>
    <t>C - 88238</t>
  </si>
  <si>
    <t>C - 88245</t>
  </si>
  <si>
    <t>C - 92801</t>
  </si>
  <si>
    <t>I - 00039017</t>
  </si>
  <si>
    <t>AJUDANTE DE ARMADOR COM ENCARGOS COMPLEMENTARES</t>
  </si>
  <si>
    <t>ARMADOR COM ENCARGOS COMPLEMENTARES</t>
  </si>
  <si>
    <t>CORTE E DOBRA DE AÇO CA-50, DIÂMETRO DE 6,3 MM, UTILIZADO EM LAJE. AF_12/2015</t>
  </si>
  <si>
    <t>ESPACADOR / DISTANCIADOR CIRCULAR COM ENTRADA LATERAL, EM PLASTICO, PARA VERGALHAO *4,2 A 12,5* MM, COBRIMENTO 20 MM</t>
  </si>
  <si>
    <t>I - 00004721</t>
  </si>
  <si>
    <t>PEDRA BRITADA N. 1 (9,5 a 19 MM) POSTO PEDREIRA/FORNECEDOR, SEM FRETE</t>
  </si>
  <si>
    <t>C - 88239</t>
  </si>
  <si>
    <t>C - 91692</t>
  </si>
  <si>
    <t>I - 00006189</t>
  </si>
  <si>
    <t>AJUDANTE DE CARPINTEIRO COM ENCARGOS COMPLEMENTARES</t>
  </si>
  <si>
    <t>SERRA CIRCULAR DE BANCADA COM MOTOR ELÉTRICO POTÊNCIA DE 5HP, COM COIFA PARA DISCO 10" - CHP DIURNO. AF_08/2015</t>
  </si>
  <si>
    <t>TABUA DE MADEIRA NAO APARELHADA *2,5 X 30* CM, CEDRINHO OU EQUIVALENTE DA REGIAO</t>
  </si>
  <si>
    <t>I - 00000142</t>
  </si>
  <si>
    <t>I - 00007568</t>
  </si>
  <si>
    <t>I - 00036888</t>
  </si>
  <si>
    <t>I - 00039025</t>
  </si>
  <si>
    <t>SELANTE ELASTICO MONOCOMPONENTE A BASE DE POLIURETANO PARA JUNTAS DIVERSAS</t>
  </si>
  <si>
    <t>BUCHA DE NYLON SEM ABA S10, COM PARAFUSO DE 6,10 X 65 MM EM ACO ZINCADO COM ROSCA SOBERBA, CABECA CHATA E FENDA PHILLIPS</t>
  </si>
  <si>
    <t>GUARNICAO/MOLDURA DE ACABAMENTO PARA ESQUADRIA DE ALUMINIO ANODIZADO NATURAL, PARA 1 FACE</t>
  </si>
  <si>
    <t>PORTA DE ABRIR EM ALUMINIO TIPO VENEZIANA, ACABAMENTO ANODIZADO NATURAL, SEM GUARNICAO/ALIZAR/VISTA, 87 X 210 CM</t>
  </si>
  <si>
    <t>310ML</t>
  </si>
  <si>
    <t>C - 88310</t>
  </si>
  <si>
    <t>I - 00007345</t>
  </si>
  <si>
    <t>PINTOR COM ENCARGOS COMPLEMENTARES</t>
  </si>
  <si>
    <t>TINTA LATEX PVA PREMIUM, COR BRANCA</t>
  </si>
  <si>
    <t>L</t>
  </si>
  <si>
    <t>C - 88248</t>
  </si>
  <si>
    <t>C - 88267</t>
  </si>
  <si>
    <t>I - 00009867</t>
  </si>
  <si>
    <t>I - 00038383</t>
  </si>
  <si>
    <t>AUXILIAR DE ENCANADOR OU BOMBEIRO HIDRÁULICO COM ENCARGOS COMPLEMENTARES</t>
  </si>
  <si>
    <t>ENCANADOR OU BOMBEIRO HIDRÁULICO COM ENCARGOS COMPLEMENTARES</t>
  </si>
  <si>
    <t>LIXA D'AGUA EM FOLHA, GRAO 100</t>
  </si>
  <si>
    <t>I - 00000122</t>
  </si>
  <si>
    <t>I - 00003542</t>
  </si>
  <si>
    <t>I - 00020083</t>
  </si>
  <si>
    <t>ADESIVO PLASTICO PARA PVC, FRASCO COM 850 GR</t>
  </si>
  <si>
    <t>JOELHO PVC, SOLDAVEL, 90 GRAUS, 20 MM, PARA AGUA FRIA PREDIA</t>
  </si>
  <si>
    <t>SOLUCAO LIMPADORA PARA PVC, FRASCO COM 1000 CM3</t>
  </si>
  <si>
    <t>I - 00000095</t>
  </si>
  <si>
    <t>I - 00020080</t>
  </si>
  <si>
    <t>ADAPTADOR PVC SOLDAVEL, COM FLANGE E ANEL DE VEDACAO, 20 MM X 1/2", PARA CAIXA D'AGUA</t>
  </si>
  <si>
    <t>ADESIVO PLASTICO PARA PVC, FRASCO COM 175 GR</t>
  </si>
  <si>
    <t>I - 00009868</t>
  </si>
  <si>
    <t>TUBO PVC, SOLDAVEL, DN 25 MM, AGUA FRIA (NBR-5648)</t>
  </si>
  <si>
    <t>I - 00007138</t>
  </si>
  <si>
    <t>TE SOLDAVEL, PVC, 90 GRAUS, 20 MM, PARA AGUA FRIA PREDIAL (NBR 5648)</t>
  </si>
  <si>
    <t>TE SOLDAVEL, PVC, 90 GRAUS, 25 MM, PARA AGUA FRIA PREDIAL (NBR 5648)</t>
  </si>
  <si>
    <t>JOELHO PVC, SOLDAVEL, 90 GRAUS, 25 MM, PARA AGUA FRIA PREDIAL</t>
  </si>
  <si>
    <t>I - 00003529</t>
  </si>
  <si>
    <t>JOELHO PPR, 90 GRAUS, SOLDAVEL, DN 20 MM, PARA AGUA QUENTE PREDIAL</t>
  </si>
  <si>
    <t xml:space="preserve">	LUVA DE REDUCAO SOLDAVEL, PVC, 25 MM X 20 MM, PARA AGUA FRIA PREDIAL</t>
  </si>
  <si>
    <t>I - 00003868</t>
  </si>
  <si>
    <t>ADAPTADOR PVC SOLDAVEL, LONGO, COM FLANGE LIVRE, 25 MM X 3/4", PARA CAIXA D' AGUA</t>
  </si>
  <si>
    <t>I - 00000087</t>
  </si>
  <si>
    <t>TE PVC, SOLDAVEL, COM BUCHA DE LATAO NA BOLSA CENTRAL, 90 GRAUS, 20 MM X 1/2", PARA AGUA FRIA PREDIAL</t>
  </si>
  <si>
    <t>C - 86879</t>
  </si>
  <si>
    <t>C - 86883</t>
  </si>
  <si>
    <t>C - 86884</t>
  </si>
  <si>
    <t>C - 86902</t>
  </si>
  <si>
    <t>C - 86906</t>
  </si>
  <si>
    <t>VÁLVULA EM PLÁSTICO 1" PARA PIA, TANQUE OU LAVATÓRIO, COM OU SEM LADRÃO - FORNECIMENTO E INSTALAÇÃO. AF_12/2013</t>
  </si>
  <si>
    <t>SIFÃO DO TIPO FLEXÍVEL EM PVC 1 X 1.1/2 - FORNECIMENTO E INSTALAÇÃO. AF_12/2013</t>
  </si>
  <si>
    <t>ENGATE FLEXÍVEL EM PLÁSTICO BRANCO, 1/2" X 30CM - FORNECIMENTO E INSTALAÇÃO. AF_12/2013</t>
  </si>
  <si>
    <t>LAVATÓRIO LOUÇA BRANCA COM COLUNA, *44 X 35,5* CM, PADRÃO POPULAR - FORNECIMENTO E INSTALAÇÃO. AF_12/2013</t>
  </si>
  <si>
    <t>TORNEIRA CROMADA DE MESA, 1/2" OU 3/4", PARA LAVATÓRIO, PADRÃO POPULAR - FORNECIMENTO E INSTALAÇÃO. AF_12/2013</t>
  </si>
  <si>
    <t>I - 00004384</t>
  </si>
  <si>
    <t>I - 00006138</t>
  </si>
  <si>
    <t>I - 00010420</t>
  </si>
  <si>
    <t>I - 00037329</t>
  </si>
  <si>
    <t>PARAFUSO NIQUELADO COM ACABAMENTO CROMADO PARA FIXAR PECA SANITARIA, INCLUI PORCA CEGA, ARRUELA E BUCHA DE NYLON TAMANHO S-10</t>
  </si>
  <si>
    <t xml:space="preserve">	VEDACAO PVC, 100 MM, PARA SAIDA VASO SANITARIO</t>
  </si>
  <si>
    <t>BACIA SANITARIA (VASO) CONVENCIONAL DE LOUCA BRANCA</t>
  </si>
  <si>
    <t>REJUNTE EPOXI BRANCO</t>
  </si>
  <si>
    <t>C - 95541</t>
  </si>
  <si>
    <t>I - 00011757</t>
  </si>
  <si>
    <t>FIXAÇÃO UTILIZANDO PARAFUSO E BUCHA DE NYLON, SOMENTE MÃO DE OBRA. AF_10/2016</t>
  </si>
  <si>
    <t>SABONETEIRA DE PAREDE EM METAL CROMADO</t>
  </si>
  <si>
    <t>PAPELEIRA DE PAREDE EM METAL CROMADO SEM TAMPA</t>
  </si>
  <si>
    <t>I - 00003146</t>
  </si>
  <si>
    <t>I - 00013417</t>
  </si>
  <si>
    <t>FITA VEDA ROSCA EM ROLOS DE 18 MM X 10 M (L X C)</t>
  </si>
  <si>
    <t>TORNEIRA CROMADA SEM BICO PARA TANQUE 1/2 " OU 3/4 " (REF 1143)</t>
  </si>
  <si>
    <t>I - 00005103</t>
  </si>
  <si>
    <t>I - 00020078</t>
  </si>
  <si>
    <t>I - 00020085</t>
  </si>
  <si>
    <t>CAIXA SIFONADA PVC, 100 X 100 X 50 MM, COM GRELHA REDONDA BRANCA</t>
  </si>
  <si>
    <t>PASTA LUBRIFICANTE PARA TUBOS E CONEXOES COM JUNTA ELASTICA (USO EM PVC, ACO, POLIETILENO E OUTROS) ( DE *400* G)</t>
  </si>
  <si>
    <t xml:space="preserve">	SOLUCAO LIMPADORA PARA PVC, FRASCO COM 1000 CM3</t>
  </si>
  <si>
    <t>ANEL BORRACHA, DN 50 MM, PARA TUBO SERIE REFORCADA ESGOTO PREDIAL</t>
  </si>
  <si>
    <t xml:space="preserve">	LIXA D'AGUA EM FOLHA, GRAO 100</t>
  </si>
  <si>
    <t>C - 90447</t>
  </si>
  <si>
    <t>C - 90456</t>
  </si>
  <si>
    <t>C - 90466</t>
  </si>
  <si>
    <t>C - 91842</t>
  </si>
  <si>
    <t>C - 91852</t>
  </si>
  <si>
    <t>C - 91924</t>
  </si>
  <si>
    <t>C - 91926</t>
  </si>
  <si>
    <t>C - 91937</t>
  </si>
  <si>
    <t>C - 91940</t>
  </si>
  <si>
    <t>C - 92023</t>
  </si>
  <si>
    <t>RASGO EM ALVENARIA PARA ELETRODUTOS COM DIAMETROS MENORES OU IGUAIS A 40 MM. AF_05/2015</t>
  </si>
  <si>
    <t>QUEBRA EM ALVENARIA PARA INSTALAÇÃO DE CAIXA DE TOMADA (4X4 OU 4X2). AF_05/2015</t>
  </si>
  <si>
    <t>CHUMBAMENTO LINEAR EM ALVENARIA PARA RAMAIS/DISTRIBUIÇÃO COM DIÂMETROS MENORES OU IGUAIS A 40 MM. AF_05/2015</t>
  </si>
  <si>
    <t>ELETRODUTO FLEXÍVEL CORRUGADO, PVC, DN 20 MM (1/2"), PARA CIRCUITOS TERMINAIS, INSTALADO EM LAJE - FORNECIMENTO E INSTALAÇÃO. AF_12/2015</t>
  </si>
  <si>
    <t>ELETRODUTO FLEXÍVEL CORRUGADO, PVC, DN 20 MM (1/2"), PARA CIRCUITOS TERMINAIS, INSTALADO EM PAREDE - FORNECIMENTO E INSTALAÇÃO. AF_12/2015</t>
  </si>
  <si>
    <t xml:space="preserve">	CABO DE COBRE FLEXÍVEL ISOLADO, 1,5 MM², ANTI-CHAMA 450/750 V, PARA CIRCUITOS TERMINAIS - FORNECIMENTO E INSTALAÇÃO. AF_12/2015</t>
  </si>
  <si>
    <t>CABO DE COBRE FLEXÍVEL ISOLADO, 2,5 MM², ANTI-CHAMA 450/750 V, PARA CIRCUITOS TERMINAIS - FORNECIMENTO E INSTALAÇÃO. AF_12/2015</t>
  </si>
  <si>
    <t xml:space="preserve">	CAIXA OCTOGONAL 3" X 3", PVC, INSTALADA EM LAJE - FORNECIMENTO E INSTALAÇÃO. AF_12/2015</t>
  </si>
  <si>
    <t>CAIXA RETANGULAR 4" X 2" MÉDIA (1,30 M DO PISO), PVC, INSTALADA EM PAREDE - FORNECIMENTO E INSTALAÇÃO. AF_12/2015</t>
  </si>
  <si>
    <t>INTERRUPTOR SIMPLES (1 MÓDULO) COM 1 TOMADA DE EMBUTIR 2P+T 10 A, INCLUINDO SUPORTE E PLACA - FORNECIMENTO E INSTALAÇÃO. AF_12/2015</t>
  </si>
  <si>
    <t>C - 88247</t>
  </si>
  <si>
    <t>I - 00038191</t>
  </si>
  <si>
    <t>AUXILIAR DE ELETRICISTA COM ENCARGOS COMPLEMENTARES</t>
  </si>
  <si>
    <t>LAMPADA FLUORESCENTE COMPACTA 2U BRANCA 15 W, BASE E27 (127/220 V)</t>
  </si>
  <si>
    <t>C - 88264</t>
  </si>
  <si>
    <t>I - 00000994</t>
  </si>
  <si>
    <t>I - 00021127</t>
  </si>
  <si>
    <t>ELETRICISTA COM ENCARGOS COMPLEMENTARES</t>
  </si>
  <si>
    <t>CABO DE COBRE, FLEXIVEL, CLASSE 4 OU 5, ISOLACAO EM PVC/A, ANTICHAMA BWF-B, COBERTURA PVC-ST1, ANTICHAMA BWF-B, 1 CONDUTOR, 0,6/1 KV, SECAO NOMINAL 6 MM2</t>
  </si>
  <si>
    <t>FITA ISOLANTE ADESIVA ANTICHAMA, USO ATE 750 V, EM ROLO DE 19 MM X 5 M</t>
  </si>
  <si>
    <t>I - 00002684</t>
  </si>
  <si>
    <t>ELETRODUTO DE PVC RIGIDO ROSCAVEL DE 1 1/4 ", SEM LUVA</t>
  </si>
  <si>
    <t>I - 00000003</t>
  </si>
  <si>
    <t xml:space="preserve">	SERVENTE COM ENCARGOS COMPLEMENTARES</t>
  </si>
  <si>
    <t xml:space="preserve">	ACIDO MURIATICO, DILUICAO 10% A 12% PARA USO EM LIMPEZA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</si>
</sst>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R$&quot;\ #,##0.00"/>
    <numFmt numFmtId="165" formatCode="&quot;R$&quot;#,##0.00"/>
    <numFmt numFmtId="166" formatCode="0.000%"/>
    <numFmt numFmtId="167" formatCode="#,##0.00\'\ %\'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rgb="FF000000"/>
      <name val="SansSerif"/>
      <family val="2"/>
    </font>
    <font>
      <sz val="8"/>
      <name val="Calibri"/>
      <family val="2"/>
    </font>
    <font>
      <sz val="7"/>
      <color rgb="FF000000"/>
      <name val="SansSerif"/>
      <family val="2"/>
    </font>
    <font>
      <sz val="7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SansSerif"/>
      <charset val="2"/>
    </font>
    <font>
      <sz val="10"/>
      <color rgb="FF000000"/>
      <name val="SansSerif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FDFDF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164" fontId="0" fillId="0" borderId="1" xfId="0" applyNumberFormat="1" applyFont="1" applyBorder="1" applyAlignment="1"/>
    <xf numFmtId="164" fontId="0" fillId="3" borderId="1" xfId="0" applyNumberFormat="1" applyFont="1" applyFill="1" applyBorder="1" applyAlignment="1"/>
    <xf numFmtId="164" fontId="0" fillId="0" borderId="0" xfId="0" applyNumberFormat="1" applyFont="1" applyAlignment="1"/>
    <xf numFmtId="164" fontId="0" fillId="3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2" fontId="0" fillId="0" borderId="1" xfId="0" applyNumberFormat="1" applyFont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2" fontId="0" fillId="3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0" fontId="0" fillId="0" borderId="1" xfId="0" applyNumberForma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ont="1" applyFill="1" applyBorder="1" applyAlignment="1"/>
    <xf numFmtId="0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0" fillId="5" borderId="0" xfId="0" applyFill="1" applyAlignment="1">
      <alignment horizontal="center" vertical="center"/>
    </xf>
    <xf numFmtId="2" fontId="0" fillId="0" borderId="1" xfId="0" quotePrefix="1" applyNumberFormat="1" applyFont="1" applyBorder="1" applyAlignment="1">
      <alignment horizontal="right" vertical="center"/>
    </xf>
    <xf numFmtId="0" fontId="0" fillId="6" borderId="0" xfId="0" applyFill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1" xfId="0" applyFont="1" applyFill="1" applyBorder="1" applyAlignment="1"/>
    <xf numFmtId="165" fontId="0" fillId="0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5" fontId="0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2" fontId="0" fillId="0" borderId="9" xfId="0" applyNumberFormat="1" applyFont="1" applyBorder="1" applyAlignment="1">
      <alignment horizontal="right" vertical="center"/>
    </xf>
    <xf numFmtId="164" fontId="0" fillId="0" borderId="9" xfId="0" applyNumberFormat="1" applyFont="1" applyBorder="1" applyAlignment="1"/>
    <xf numFmtId="164" fontId="0" fillId="0" borderId="9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2" fontId="0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0" fontId="12" fillId="0" borderId="1" xfId="2" applyNumberFormat="1" applyFont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166" fontId="0" fillId="0" borderId="1" xfId="2" applyNumberFormat="1" applyFont="1" applyBorder="1" applyAlignment="1">
      <alignment horizontal="center" vertical="center"/>
    </xf>
    <xf numFmtId="10" fontId="13" fillId="0" borderId="1" xfId="2" applyNumberFormat="1" applyFont="1" applyBorder="1" applyAlignment="1">
      <alignment horizontal="center" vertical="center"/>
    </xf>
    <xf numFmtId="10" fontId="0" fillId="0" borderId="10" xfId="2" applyNumberFormat="1" applyFont="1" applyBorder="1" applyAlignment="1">
      <alignment horizontal="center" vertical="center"/>
    </xf>
    <xf numFmtId="10" fontId="11" fillId="3" borderId="14" xfId="2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0" fontId="0" fillId="7" borderId="24" xfId="0" applyFill="1" applyBorder="1" applyAlignment="1" applyProtection="1">
      <alignment wrapText="1"/>
      <protection locked="0"/>
    </xf>
    <xf numFmtId="0" fontId="0" fillId="7" borderId="27" xfId="0" applyFill="1" applyBorder="1" applyAlignment="1" applyProtection="1">
      <alignment wrapText="1"/>
      <protection locked="0"/>
    </xf>
    <xf numFmtId="167" fontId="20" fillId="0" borderId="23" xfId="0" applyNumberFormat="1" applyFont="1" applyBorder="1" applyAlignment="1">
      <alignment horizontal="right" vertical="center" wrapText="1"/>
    </xf>
    <xf numFmtId="4" fontId="19" fillId="7" borderId="22" xfId="0" applyNumberFormat="1" applyFont="1" applyFill="1" applyBorder="1" applyAlignment="1">
      <alignment horizontal="right" vertical="center" wrapText="1"/>
    </xf>
    <xf numFmtId="4" fontId="22" fillId="7" borderId="25" xfId="0" applyNumberFormat="1" applyFont="1" applyFill="1" applyBorder="1" applyAlignment="1">
      <alignment horizontal="right" vertical="center" wrapText="1"/>
    </xf>
    <xf numFmtId="4" fontId="19" fillId="7" borderId="23" xfId="0" applyNumberFormat="1" applyFont="1" applyFill="1" applyBorder="1" applyAlignment="1">
      <alignment horizontal="right" vertical="center" wrapText="1"/>
    </xf>
    <xf numFmtId="0" fontId="22" fillId="7" borderId="29" xfId="0" applyFont="1" applyFill="1" applyBorder="1" applyAlignment="1" applyProtection="1">
      <alignment horizontal="right" vertical="center" wrapText="1"/>
      <protection locked="0"/>
    </xf>
    <xf numFmtId="0" fontId="19" fillId="0" borderId="23" xfId="0" applyNumberFormat="1" applyFont="1" applyBorder="1" applyAlignment="1">
      <alignment horizontal="center" vertical="center" wrapText="1"/>
    </xf>
    <xf numFmtId="4" fontId="19" fillId="8" borderId="22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4" fontId="20" fillId="0" borderId="23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2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4" fontId="21" fillId="7" borderId="29" xfId="0" applyNumberFormat="1" applyFont="1" applyFill="1" applyBorder="1" applyAlignment="1">
      <alignment horizontal="right" vertical="center" wrapText="1"/>
    </xf>
    <xf numFmtId="0" fontId="21" fillId="7" borderId="29" xfId="0" applyFont="1" applyFill="1" applyBorder="1" applyAlignment="1" applyProtection="1">
      <alignment horizontal="right" vertical="center" wrapText="1"/>
      <protection locked="0"/>
    </xf>
    <xf numFmtId="0" fontId="16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>
      <alignment horizontal="left" vertical="center" wrapText="1"/>
    </xf>
    <xf numFmtId="0" fontId="17" fillId="0" borderId="22" xfId="0" applyFont="1" applyBorder="1" applyAlignment="1" applyProtection="1">
      <alignment horizontal="left" vertical="center" wrapText="1"/>
      <protection locked="0"/>
    </xf>
    <xf numFmtId="4" fontId="19" fillId="0" borderId="22" xfId="0" applyNumberFormat="1" applyFont="1" applyBorder="1" applyAlignment="1">
      <alignment horizontal="right" vertical="center" wrapText="1"/>
    </xf>
    <xf numFmtId="0" fontId="19" fillId="0" borderId="22" xfId="0" applyFont="1" applyBorder="1" applyAlignment="1" applyProtection="1">
      <alignment horizontal="right" vertical="center" wrapText="1"/>
      <protection locked="0"/>
    </xf>
    <xf numFmtId="0" fontId="0" fillId="7" borderId="28" xfId="0" applyFill="1" applyBorder="1" applyAlignment="1" applyProtection="1">
      <alignment horizontal="right" vertical="center" wrapText="1"/>
      <protection locked="0"/>
    </xf>
    <xf numFmtId="0" fontId="0" fillId="7" borderId="30" xfId="0" applyFill="1" applyBorder="1" applyAlignment="1" applyProtection="1">
      <alignment horizontal="right" vertical="center" wrapText="1"/>
      <protection locked="0"/>
    </xf>
    <xf numFmtId="4" fontId="19" fillId="0" borderId="23" xfId="0" applyNumberFormat="1" applyFont="1" applyBorder="1" applyAlignment="1">
      <alignment horizontal="center" vertical="center" wrapText="1"/>
    </xf>
    <xf numFmtId="4" fontId="19" fillId="0" borderId="26" xfId="0" applyNumberFormat="1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0" fontId="0" fillId="0" borderId="8" xfId="0" applyNumberFormat="1" applyBorder="1" applyAlignment="1">
      <alignment horizontal="left" vertical="center" wrapText="1"/>
    </xf>
    <xf numFmtId="10" fontId="0" fillId="0" borderId="15" xfId="0" applyNumberFormat="1" applyBorder="1" applyAlignment="1">
      <alignment horizontal="left" vertical="center" wrapText="1"/>
    </xf>
    <xf numFmtId="49" fontId="9" fillId="0" borderId="16" xfId="1" applyNumberFormat="1" applyFont="1" applyBorder="1" applyAlignment="1">
      <alignment horizontal="center" vertical="center" wrapText="1"/>
    </xf>
    <xf numFmtId="49" fontId="9" fillId="0" borderId="17" xfId="1" applyNumberFormat="1" applyFont="1" applyBorder="1" applyAlignment="1">
      <alignment horizontal="center" vertical="center" wrapText="1"/>
    </xf>
    <xf numFmtId="49" fontId="9" fillId="0" borderId="18" xfId="1" applyNumberFormat="1" applyFont="1" applyBorder="1" applyAlignment="1">
      <alignment horizontal="center" vertical="center" wrapText="1"/>
    </xf>
    <xf numFmtId="49" fontId="9" fillId="0" borderId="19" xfId="1" applyNumberFormat="1" applyFont="1" applyBorder="1" applyAlignment="1">
      <alignment horizontal="center" vertical="center" wrapText="1"/>
    </xf>
    <xf numFmtId="49" fontId="9" fillId="0" borderId="20" xfId="1" applyNumberFormat="1" applyFont="1" applyBorder="1" applyAlignment="1">
      <alignment horizontal="center" vertical="center" wrapText="1"/>
    </xf>
    <xf numFmtId="49" fontId="9" fillId="0" borderId="21" xfId="1" applyNumberFormat="1" applyFont="1" applyBorder="1" applyAlignment="1">
      <alignment horizontal="center" vertical="center" wrapText="1"/>
    </xf>
  </cellXfs>
  <cellStyles count="3">
    <cellStyle name="Normal" xfId="0" builtinId="0"/>
    <cellStyle name="Porcentagem 3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0</xdr:rowOff>
    </xdr:from>
    <xdr:to>
      <xdr:col>0</xdr:col>
      <xdr:colOff>1068916</xdr:colOff>
      <xdr:row>2</xdr:row>
      <xdr:rowOff>32895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" y="0"/>
          <a:ext cx="1037167" cy="9113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666750</xdr:colOff>
      <xdr:row>0</xdr:row>
      <xdr:rowOff>627646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F1001BC9-4257-4650-BB32-B877E2A05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125" y="0"/>
          <a:ext cx="666750" cy="6276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428625</xdr:colOff>
      <xdr:row>1</xdr:row>
      <xdr:rowOff>447675</xdr:rowOff>
    </xdr:from>
    <xdr:to>
      <xdr:col>9</xdr:col>
      <xdr:colOff>151343</xdr:colOff>
      <xdr:row>4</xdr:row>
      <xdr:rowOff>19901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8D314CC9-E4CC-46AD-AC98-EB347D29B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647700"/>
          <a:ext cx="941918" cy="886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tabSelected="1" view="pageBreakPreview" zoomScale="110" zoomScaleNormal="110" zoomScaleSheetLayoutView="110" workbookViewId="0">
      <selection activeCell="B4" sqref="B4:B5"/>
    </sheetView>
  </sheetViews>
  <sheetFormatPr defaultColWidth="9.140625" defaultRowHeight="15"/>
  <cols>
    <col min="1" max="1" width="16.5703125" style="1" customWidth="1"/>
    <col min="2" max="2" width="16.42578125" style="37" customWidth="1"/>
    <col min="3" max="3" width="53.7109375" style="53" customWidth="1"/>
    <col min="4" max="4" width="9.140625" style="22"/>
    <col min="5" max="5" width="9.140625" style="34"/>
    <col min="6" max="6" width="14" style="17" customWidth="1"/>
    <col min="7" max="7" width="13" style="19" customWidth="1"/>
    <col min="8" max="8" width="22.85546875" style="1" customWidth="1"/>
    <col min="9" max="9" width="21.28515625" style="28" customWidth="1"/>
    <col min="10" max="10" width="13.85546875" style="1" customWidth="1"/>
    <col min="11" max="11" width="13" style="1" customWidth="1"/>
    <col min="12" max="16384" width="9.140625" style="1"/>
  </cols>
  <sheetData>
    <row r="1" spans="1:10" ht="30" customHeight="1">
      <c r="A1" s="145"/>
      <c r="B1" s="154" t="s">
        <v>258</v>
      </c>
      <c r="C1" s="145" t="s">
        <v>19</v>
      </c>
      <c r="D1" s="145"/>
      <c r="E1" s="145"/>
      <c r="F1" s="145"/>
      <c r="G1" s="145"/>
    </row>
    <row r="2" spans="1:10" ht="39" customHeight="1">
      <c r="A2" s="145"/>
      <c r="B2" s="154"/>
      <c r="C2" s="51" t="s">
        <v>241</v>
      </c>
      <c r="D2" s="148" t="s">
        <v>23</v>
      </c>
      <c r="E2" s="149"/>
      <c r="F2" s="149"/>
      <c r="G2" s="150"/>
    </row>
    <row r="3" spans="1:10" ht="39" customHeight="1">
      <c r="A3" s="145" t="s">
        <v>18</v>
      </c>
      <c r="B3" s="88" t="s">
        <v>260</v>
      </c>
      <c r="C3" s="152" t="s">
        <v>17</v>
      </c>
      <c r="D3" s="153" t="s">
        <v>242</v>
      </c>
      <c r="E3" s="153"/>
      <c r="F3" s="153"/>
      <c r="G3" s="96">
        <v>0.26290000000000002</v>
      </c>
    </row>
    <row r="4" spans="1:10" ht="15" customHeight="1">
      <c r="A4" s="145"/>
      <c r="B4" s="146" t="s">
        <v>259</v>
      </c>
      <c r="C4" s="152"/>
      <c r="D4" s="145"/>
      <c r="E4" s="145"/>
      <c r="F4" s="145"/>
      <c r="G4" s="145"/>
    </row>
    <row r="5" spans="1:10" ht="30.75" customHeight="1">
      <c r="A5" s="145"/>
      <c r="B5" s="147"/>
      <c r="C5" s="152"/>
      <c r="D5" s="145"/>
      <c r="E5" s="145"/>
      <c r="F5" s="145"/>
      <c r="G5" s="145"/>
    </row>
    <row r="6" spans="1:10">
      <c r="A6" s="151"/>
      <c r="B6" s="151"/>
      <c r="C6" s="151"/>
      <c r="D6" s="151"/>
      <c r="E6" s="151"/>
      <c r="F6" s="151"/>
      <c r="G6" s="151"/>
    </row>
    <row r="7" spans="1:10">
      <c r="A7" s="144" t="s">
        <v>241</v>
      </c>
      <c r="B7" s="144"/>
      <c r="C7" s="144"/>
      <c r="D7" s="144"/>
      <c r="E7" s="144"/>
      <c r="F7" s="144"/>
      <c r="G7" s="144"/>
    </row>
    <row r="8" spans="1:10">
      <c r="A8" s="85" t="s">
        <v>0</v>
      </c>
      <c r="B8" s="39" t="s">
        <v>106</v>
      </c>
      <c r="C8" s="52" t="s">
        <v>5</v>
      </c>
      <c r="D8" s="83" t="s">
        <v>2</v>
      </c>
      <c r="E8" s="32" t="s">
        <v>3</v>
      </c>
      <c r="F8" s="99" t="s">
        <v>243</v>
      </c>
      <c r="G8" s="6" t="s">
        <v>261</v>
      </c>
      <c r="H8" s="28"/>
      <c r="I8" s="1"/>
    </row>
    <row r="9" spans="1:10" s="68" customFormat="1">
      <c r="A9" s="2">
        <v>1</v>
      </c>
      <c r="B9" s="36"/>
      <c r="C9" s="89" t="s">
        <v>1</v>
      </c>
      <c r="D9" s="89"/>
      <c r="E9" s="89"/>
      <c r="F9" s="89"/>
      <c r="G9" s="2"/>
    </row>
    <row r="10" spans="1:10" ht="30">
      <c r="A10" s="3" t="s">
        <v>4</v>
      </c>
      <c r="B10" s="35" t="s">
        <v>372</v>
      </c>
      <c r="C10" s="9" t="s">
        <v>20</v>
      </c>
      <c r="D10" s="14" t="s">
        <v>13</v>
      </c>
      <c r="E10" s="20">
        <v>8.8800000000000008</v>
      </c>
      <c r="F10" s="7">
        <v>4.05</v>
      </c>
      <c r="G10" s="5">
        <f>E10*F10</f>
        <v>35.963999999999999</v>
      </c>
      <c r="H10" s="28"/>
      <c r="I10" s="1"/>
    </row>
    <row r="11" spans="1:10">
      <c r="A11" s="3"/>
      <c r="B11" s="35"/>
      <c r="C11" s="100"/>
      <c r="D11" s="100"/>
      <c r="E11" s="100"/>
      <c r="F11" s="6" t="s">
        <v>14</v>
      </c>
      <c r="G11" s="19">
        <f>G10</f>
        <v>35.963999999999999</v>
      </c>
      <c r="H11" s="73"/>
      <c r="I11" s="73"/>
      <c r="J11" s="73"/>
    </row>
    <row r="12" spans="1:10" s="68" customFormat="1">
      <c r="A12" s="2">
        <v>2</v>
      </c>
      <c r="B12" s="36"/>
      <c r="C12" s="89" t="s">
        <v>21</v>
      </c>
      <c r="D12" s="89"/>
      <c r="E12" s="89"/>
      <c r="F12" s="89"/>
      <c r="G12" s="89"/>
    </row>
    <row r="13" spans="1:10" ht="30">
      <c r="A13" s="3" t="s">
        <v>6</v>
      </c>
      <c r="B13" s="35">
        <v>93358</v>
      </c>
      <c r="C13" s="9" t="s">
        <v>119</v>
      </c>
      <c r="D13" s="14" t="s">
        <v>15</v>
      </c>
      <c r="E13" s="20">
        <v>1.69</v>
      </c>
      <c r="F13" s="14">
        <v>54.59</v>
      </c>
      <c r="G13" s="5">
        <v>92.37</v>
      </c>
      <c r="H13" s="28"/>
      <c r="I13" s="1"/>
    </row>
    <row r="14" spans="1:10" s="23" customFormat="1" ht="30">
      <c r="A14" s="24" t="s">
        <v>7</v>
      </c>
      <c r="B14" s="41">
        <v>73361</v>
      </c>
      <c r="C14" s="9" t="s">
        <v>120</v>
      </c>
      <c r="D14" s="25" t="s">
        <v>15</v>
      </c>
      <c r="E14" s="33">
        <v>1.62</v>
      </c>
      <c r="F14" s="20">
        <v>341.15</v>
      </c>
      <c r="G14" s="5">
        <f>E14*F14</f>
        <v>552.66300000000001</v>
      </c>
    </row>
    <row r="15" spans="1:10">
      <c r="A15" s="3"/>
      <c r="B15" s="35"/>
      <c r="C15" s="100"/>
      <c r="D15" s="100"/>
      <c r="E15" s="100"/>
      <c r="F15" s="6" t="s">
        <v>14</v>
      </c>
      <c r="G15" s="19">
        <f>G14+G13</f>
        <v>645.03300000000002</v>
      </c>
    </row>
    <row r="16" spans="1:10" s="68" customFormat="1">
      <c r="A16" s="2">
        <v>3</v>
      </c>
      <c r="B16" s="36"/>
      <c r="C16" s="89" t="s">
        <v>121</v>
      </c>
      <c r="D16" s="89"/>
      <c r="E16" s="89"/>
      <c r="F16" s="89"/>
      <c r="G16" s="89"/>
    </row>
    <row r="17" spans="1:9" ht="60">
      <c r="A17" s="3" t="s">
        <v>180</v>
      </c>
      <c r="B17" s="80">
        <v>87506</v>
      </c>
      <c r="C17" s="9" t="s">
        <v>257</v>
      </c>
      <c r="D17" s="20" t="s">
        <v>13</v>
      </c>
      <c r="E17" s="20">
        <v>17.66</v>
      </c>
      <c r="F17" s="60">
        <v>50.09</v>
      </c>
      <c r="G17" s="5">
        <f>E17*F17</f>
        <v>884.58940000000007</v>
      </c>
      <c r="H17" s="28"/>
      <c r="I17" s="1"/>
    </row>
    <row r="18" spans="1:9" ht="45">
      <c r="A18" s="3" t="s">
        <v>181</v>
      </c>
      <c r="B18" s="35">
        <v>95465</v>
      </c>
      <c r="C18" s="9" t="s">
        <v>22</v>
      </c>
      <c r="D18" s="20" t="s">
        <v>13</v>
      </c>
      <c r="E18" s="20">
        <v>0.24</v>
      </c>
      <c r="F18" s="7">
        <v>115.47</v>
      </c>
      <c r="G18" s="5">
        <f>E18*F18</f>
        <v>27.712799999999998</v>
      </c>
      <c r="H18" s="28"/>
      <c r="I18" s="1"/>
    </row>
    <row r="19" spans="1:9">
      <c r="A19" s="3"/>
      <c r="B19" s="35"/>
      <c r="C19" s="100"/>
      <c r="D19" s="100"/>
      <c r="E19" s="100"/>
      <c r="F19" s="6" t="s">
        <v>14</v>
      </c>
      <c r="G19" s="19">
        <f>G18+G17</f>
        <v>912.30220000000008</v>
      </c>
    </row>
    <row r="20" spans="1:9">
      <c r="A20" s="2">
        <v>4</v>
      </c>
      <c r="B20" s="36"/>
      <c r="C20" s="89" t="s">
        <v>24</v>
      </c>
      <c r="D20" s="89"/>
      <c r="E20" s="89"/>
      <c r="F20" s="89"/>
      <c r="G20" s="89"/>
    </row>
    <row r="21" spans="1:9" s="23" customFormat="1" ht="45">
      <c r="A21" s="24" t="s">
        <v>8</v>
      </c>
      <c r="B21" s="41">
        <v>87878</v>
      </c>
      <c r="C21" s="9" t="s">
        <v>27</v>
      </c>
      <c r="D21" s="25" t="s">
        <v>13</v>
      </c>
      <c r="E21" s="33">
        <v>32.64</v>
      </c>
      <c r="F21" s="60">
        <v>3.07</v>
      </c>
      <c r="G21" s="5">
        <f>E21*F21</f>
        <v>100.20479999999999</v>
      </c>
    </row>
    <row r="22" spans="1:9" ht="75">
      <c r="A22" s="24" t="s">
        <v>9</v>
      </c>
      <c r="B22" s="35">
        <v>87530</v>
      </c>
      <c r="C22" s="9" t="s">
        <v>245</v>
      </c>
      <c r="D22" s="14" t="s">
        <v>13</v>
      </c>
      <c r="E22" s="20">
        <v>17.52</v>
      </c>
      <c r="F22" s="50">
        <v>28.01</v>
      </c>
      <c r="G22" s="5">
        <f t="shared" ref="G22:G24" si="0">E22*F22</f>
        <v>490.73520000000002</v>
      </c>
      <c r="H22" s="28"/>
      <c r="I22" s="1"/>
    </row>
    <row r="23" spans="1:9" ht="60">
      <c r="A23" s="24" t="s">
        <v>182</v>
      </c>
      <c r="B23" s="35">
        <v>87777</v>
      </c>
      <c r="C23" s="9" t="s">
        <v>122</v>
      </c>
      <c r="D23" s="14" t="s">
        <v>13</v>
      </c>
      <c r="E23" s="20">
        <v>10.220000000000001</v>
      </c>
      <c r="F23" s="60">
        <v>40.380000000000003</v>
      </c>
      <c r="G23" s="5">
        <f t="shared" si="0"/>
        <v>412.68360000000007</v>
      </c>
      <c r="H23" s="28"/>
      <c r="I23" s="1"/>
    </row>
    <row r="24" spans="1:9" s="10" customFormat="1" ht="60">
      <c r="A24" s="24" t="s">
        <v>183</v>
      </c>
      <c r="B24" s="43">
        <v>87251</v>
      </c>
      <c r="C24" s="9" t="s">
        <v>244</v>
      </c>
      <c r="D24" s="14" t="s">
        <v>13</v>
      </c>
      <c r="E24" s="20">
        <v>10.220000000000001</v>
      </c>
      <c r="F24" s="60">
        <v>31.93</v>
      </c>
      <c r="G24" s="5">
        <f t="shared" si="0"/>
        <v>326.32460000000003</v>
      </c>
    </row>
    <row r="25" spans="1:9">
      <c r="A25" s="3"/>
      <c r="B25" s="35"/>
      <c r="C25" s="100"/>
      <c r="D25" s="100"/>
      <c r="E25" s="100"/>
      <c r="F25" s="6" t="s">
        <v>14</v>
      </c>
      <c r="G25" s="19">
        <v>1329.94</v>
      </c>
    </row>
    <row r="26" spans="1:9" s="68" customFormat="1">
      <c r="A26" s="2">
        <v>5</v>
      </c>
      <c r="B26" s="36"/>
      <c r="C26" s="89" t="s">
        <v>28</v>
      </c>
      <c r="D26" s="89"/>
      <c r="E26" s="89"/>
      <c r="F26" s="89"/>
      <c r="G26" s="89"/>
    </row>
    <row r="27" spans="1:9" ht="30">
      <c r="A27" s="3" t="s">
        <v>11</v>
      </c>
      <c r="B27" s="35">
        <v>96995</v>
      </c>
      <c r="C27" s="9" t="s">
        <v>123</v>
      </c>
      <c r="D27" s="14" t="s">
        <v>15</v>
      </c>
      <c r="E27" s="20">
        <v>0.46</v>
      </c>
      <c r="F27" s="15">
        <v>33.1</v>
      </c>
      <c r="G27" s="5">
        <f t="shared" ref="G27:G30" si="1">E27*F27</f>
        <v>15.226000000000001</v>
      </c>
      <c r="H27" s="28"/>
      <c r="I27" s="1"/>
    </row>
    <row r="28" spans="1:9" ht="60">
      <c r="A28" s="3" t="s">
        <v>12</v>
      </c>
      <c r="B28" s="35">
        <v>87757</v>
      </c>
      <c r="C28" s="9" t="s">
        <v>124</v>
      </c>
      <c r="D28" s="14" t="s">
        <v>13</v>
      </c>
      <c r="E28" s="20">
        <v>2.09</v>
      </c>
      <c r="F28" s="61">
        <v>38.17</v>
      </c>
      <c r="G28" s="5">
        <f t="shared" si="1"/>
        <v>79.775300000000001</v>
      </c>
      <c r="H28" s="28"/>
      <c r="I28" s="1"/>
    </row>
    <row r="29" spans="1:9" s="23" customFormat="1" ht="45">
      <c r="A29" s="3" t="s">
        <v>25</v>
      </c>
      <c r="B29" s="41">
        <v>94990</v>
      </c>
      <c r="C29" s="9" t="s">
        <v>125</v>
      </c>
      <c r="D29" s="25" t="s">
        <v>13</v>
      </c>
      <c r="E29" s="33">
        <v>0.28999999999999998</v>
      </c>
      <c r="F29" s="62">
        <v>545</v>
      </c>
      <c r="G29" s="5">
        <f t="shared" si="1"/>
        <v>158.04999999999998</v>
      </c>
    </row>
    <row r="30" spans="1:9" ht="45">
      <c r="A30" s="3" t="s">
        <v>26</v>
      </c>
      <c r="B30" s="35">
        <v>87251</v>
      </c>
      <c r="C30" s="9" t="s">
        <v>126</v>
      </c>
      <c r="D30" s="14" t="s">
        <v>13</v>
      </c>
      <c r="E30" s="20">
        <v>2.09</v>
      </c>
      <c r="F30" s="61">
        <v>31.93</v>
      </c>
      <c r="G30" s="5">
        <f t="shared" si="1"/>
        <v>66.733699999999999</v>
      </c>
      <c r="H30" s="28"/>
      <c r="I30" s="1"/>
    </row>
    <row r="31" spans="1:9">
      <c r="A31" s="3"/>
      <c r="B31" s="35"/>
      <c r="C31" s="100"/>
      <c r="D31" s="100"/>
      <c r="E31" s="100"/>
      <c r="F31" s="6" t="s">
        <v>14</v>
      </c>
      <c r="G31" s="19">
        <f>G30+G29+G28+G27</f>
        <v>319.78499999999997</v>
      </c>
    </row>
    <row r="32" spans="1:9" s="68" customFormat="1">
      <c r="A32" s="2">
        <v>6</v>
      </c>
      <c r="B32" s="36"/>
      <c r="C32" s="89" t="s">
        <v>31</v>
      </c>
      <c r="D32" s="89"/>
      <c r="E32" s="89"/>
      <c r="F32" s="89"/>
      <c r="G32" s="89"/>
    </row>
    <row r="33" spans="1:9" s="23" customFormat="1">
      <c r="A33" s="24" t="s">
        <v>29</v>
      </c>
      <c r="B33" s="41"/>
      <c r="C33" s="46" t="s">
        <v>127</v>
      </c>
      <c r="D33" s="44"/>
      <c r="E33" s="44"/>
      <c r="F33" s="55"/>
      <c r="G33" s="44"/>
    </row>
    <row r="34" spans="1:9" ht="45">
      <c r="A34" s="3" t="s">
        <v>205</v>
      </c>
      <c r="B34" s="35" t="s">
        <v>262</v>
      </c>
      <c r="C34" s="9" t="s">
        <v>33</v>
      </c>
      <c r="D34" s="14" t="s">
        <v>13</v>
      </c>
      <c r="E34" s="20">
        <v>5.95</v>
      </c>
      <c r="F34" s="15">
        <v>65.11</v>
      </c>
      <c r="G34" s="5">
        <f t="shared" ref="G34:G41" si="2">E34*F34</f>
        <v>387.40449999999998</v>
      </c>
      <c r="H34" s="28"/>
      <c r="I34" s="1"/>
    </row>
    <row r="35" spans="1:9" ht="45">
      <c r="A35" s="3" t="s">
        <v>206</v>
      </c>
      <c r="B35" s="35" t="s">
        <v>262</v>
      </c>
      <c r="C35" s="9" t="s">
        <v>128</v>
      </c>
      <c r="D35" s="14" t="s">
        <v>13</v>
      </c>
      <c r="E35" s="20">
        <v>5.95</v>
      </c>
      <c r="F35" s="15">
        <v>52.08</v>
      </c>
      <c r="G35" s="5">
        <f t="shared" si="2"/>
        <v>309.87599999999998</v>
      </c>
      <c r="H35" s="28"/>
      <c r="I35" s="1"/>
    </row>
    <row r="36" spans="1:9" s="28" customFormat="1">
      <c r="A36" s="3" t="s">
        <v>30</v>
      </c>
      <c r="B36" s="35"/>
      <c r="C36" s="45" t="s">
        <v>129</v>
      </c>
      <c r="D36" s="14"/>
      <c r="E36" s="20"/>
      <c r="F36" s="15"/>
      <c r="G36" s="5"/>
    </row>
    <row r="37" spans="1:9" s="28" customFormat="1" ht="60">
      <c r="A37" s="3" t="s">
        <v>207</v>
      </c>
      <c r="B37" s="35">
        <v>92785</v>
      </c>
      <c r="C37" s="9" t="s">
        <v>130</v>
      </c>
      <c r="D37" s="14" t="s">
        <v>108</v>
      </c>
      <c r="E37" s="20">
        <v>5.4</v>
      </c>
      <c r="F37" s="61">
        <v>8.24</v>
      </c>
      <c r="G37" s="5">
        <f t="shared" si="2"/>
        <v>44.496000000000002</v>
      </c>
    </row>
    <row r="38" spans="1:9" s="28" customFormat="1" ht="45">
      <c r="A38" s="3" t="s">
        <v>208</v>
      </c>
      <c r="B38" s="35">
        <v>94975</v>
      </c>
      <c r="C38" s="9" t="s">
        <v>131</v>
      </c>
      <c r="D38" s="14" t="s">
        <v>15</v>
      </c>
      <c r="E38" s="20">
        <v>0.09</v>
      </c>
      <c r="F38" s="61">
        <v>380.84</v>
      </c>
      <c r="G38" s="5">
        <f t="shared" si="2"/>
        <v>34.275599999999997</v>
      </c>
    </row>
    <row r="39" spans="1:9" s="28" customFormat="1" ht="30">
      <c r="A39" s="3" t="s">
        <v>209</v>
      </c>
      <c r="B39" s="35">
        <v>92271</v>
      </c>
      <c r="C39" s="9" t="s">
        <v>132</v>
      </c>
      <c r="D39" s="14" t="s">
        <v>13</v>
      </c>
      <c r="E39" s="20">
        <v>1.58</v>
      </c>
      <c r="F39" s="61">
        <v>46.44</v>
      </c>
      <c r="G39" s="5">
        <v>73.48</v>
      </c>
    </row>
    <row r="40" spans="1:9" s="28" customFormat="1">
      <c r="A40" s="3" t="s">
        <v>184</v>
      </c>
      <c r="B40" s="35"/>
      <c r="C40" s="45" t="s">
        <v>133</v>
      </c>
      <c r="D40" s="14"/>
      <c r="E40" s="20"/>
      <c r="F40" s="15"/>
      <c r="G40" s="5"/>
    </row>
    <row r="41" spans="1:9" ht="45">
      <c r="A41" s="3" t="s">
        <v>210</v>
      </c>
      <c r="B41" s="35">
        <v>94231</v>
      </c>
      <c r="C41" s="9" t="s">
        <v>134</v>
      </c>
      <c r="D41" s="14" t="s">
        <v>16</v>
      </c>
      <c r="E41" s="20">
        <v>2.4</v>
      </c>
      <c r="F41" s="101">
        <v>27.64</v>
      </c>
      <c r="G41" s="5">
        <f t="shared" si="2"/>
        <v>66.335999999999999</v>
      </c>
      <c r="H41" s="28"/>
      <c r="I41" s="1"/>
    </row>
    <row r="42" spans="1:9">
      <c r="A42" s="3"/>
      <c r="B42" s="35"/>
      <c r="C42" s="100"/>
      <c r="D42" s="100"/>
      <c r="E42" s="100"/>
      <c r="F42" s="6" t="s">
        <v>14</v>
      </c>
      <c r="G42" s="19">
        <v>915.88</v>
      </c>
    </row>
    <row r="43" spans="1:9" s="68" customFormat="1">
      <c r="A43" s="2">
        <v>7</v>
      </c>
      <c r="B43" s="36"/>
      <c r="C43" s="89" t="s">
        <v>34</v>
      </c>
      <c r="D43" s="89"/>
      <c r="E43" s="89"/>
      <c r="F43" s="89"/>
      <c r="G43" s="89"/>
    </row>
    <row r="44" spans="1:9" ht="45">
      <c r="A44" s="3" t="s">
        <v>32</v>
      </c>
      <c r="B44" s="35">
        <v>91341</v>
      </c>
      <c r="C44" s="9" t="s">
        <v>135</v>
      </c>
      <c r="D44" s="14" t="s">
        <v>13</v>
      </c>
      <c r="E44" s="20">
        <v>1.26</v>
      </c>
      <c r="F44" s="15">
        <v>427.71</v>
      </c>
      <c r="G44" s="5">
        <f t="shared" ref="G44" si="3">E44*F44</f>
        <v>538.91459999999995</v>
      </c>
      <c r="H44" s="28"/>
      <c r="I44" s="1"/>
    </row>
    <row r="45" spans="1:9">
      <c r="A45" s="3"/>
      <c r="B45" s="35"/>
      <c r="C45" s="100"/>
      <c r="D45" s="100"/>
      <c r="E45" s="100"/>
      <c r="F45" s="6" t="s">
        <v>14</v>
      </c>
      <c r="G45" s="19">
        <f>G44</f>
        <v>538.91459999999995</v>
      </c>
    </row>
    <row r="46" spans="1:9" s="68" customFormat="1">
      <c r="A46" s="2">
        <v>8</v>
      </c>
      <c r="B46" s="36"/>
      <c r="C46" s="89" t="s">
        <v>136</v>
      </c>
      <c r="D46" s="89"/>
      <c r="E46" s="89"/>
      <c r="F46" s="89"/>
      <c r="G46" s="89"/>
    </row>
    <row r="47" spans="1:9" s="23" customFormat="1" ht="30">
      <c r="A47" s="24" t="s">
        <v>35</v>
      </c>
      <c r="B47" s="41">
        <v>88487</v>
      </c>
      <c r="C47" s="9" t="s">
        <v>137</v>
      </c>
      <c r="D47" s="25" t="s">
        <v>13</v>
      </c>
      <c r="E47" s="33">
        <v>17.52</v>
      </c>
      <c r="F47" s="61">
        <v>7.78</v>
      </c>
      <c r="G47" s="5">
        <f t="shared" ref="G47" si="4">E47*F47</f>
        <v>136.3056</v>
      </c>
    </row>
    <row r="48" spans="1:9">
      <c r="A48" s="3"/>
      <c r="B48" s="35"/>
      <c r="C48" s="100"/>
      <c r="D48" s="100"/>
      <c r="E48" s="100"/>
      <c r="F48" s="6" t="s">
        <v>14</v>
      </c>
      <c r="G48" s="19">
        <f>G47</f>
        <v>136.3056</v>
      </c>
    </row>
    <row r="49" spans="1:9" s="68" customFormat="1">
      <c r="A49" s="2">
        <v>9</v>
      </c>
      <c r="B49" s="36"/>
      <c r="C49" s="89" t="s">
        <v>38</v>
      </c>
      <c r="D49" s="89"/>
      <c r="E49" s="89"/>
      <c r="F49" s="89"/>
      <c r="G49" s="89"/>
    </row>
    <row r="50" spans="1:9" ht="45">
      <c r="A50" s="3" t="s">
        <v>37</v>
      </c>
      <c r="B50" s="35">
        <v>89401</v>
      </c>
      <c r="C50" s="9" t="s">
        <v>39</v>
      </c>
      <c r="D50" s="14" t="s">
        <v>16</v>
      </c>
      <c r="E50" s="20">
        <v>3.1</v>
      </c>
      <c r="F50" s="15">
        <v>4.92</v>
      </c>
      <c r="G50" s="5">
        <f t="shared" ref="G50:G53" si="5">E50*F50</f>
        <v>15.252000000000001</v>
      </c>
      <c r="H50" s="28"/>
      <c r="I50" s="1"/>
    </row>
    <row r="51" spans="1:9" ht="45">
      <c r="A51" s="3" t="s">
        <v>185</v>
      </c>
      <c r="B51" s="35">
        <v>89358</v>
      </c>
      <c r="C51" s="9" t="s">
        <v>40</v>
      </c>
      <c r="D51" s="14" t="s">
        <v>36</v>
      </c>
      <c r="E51" s="20">
        <v>2</v>
      </c>
      <c r="F51" s="15">
        <v>4.91</v>
      </c>
      <c r="G51" s="5">
        <f t="shared" si="5"/>
        <v>9.82</v>
      </c>
      <c r="H51" s="28"/>
      <c r="I51" s="1"/>
    </row>
    <row r="52" spans="1:9" s="23" customFormat="1" ht="75">
      <c r="A52" s="3" t="s">
        <v>186</v>
      </c>
      <c r="B52" s="41">
        <v>94783</v>
      </c>
      <c r="C52" s="9" t="s">
        <v>138</v>
      </c>
      <c r="D52" s="25" t="s">
        <v>36</v>
      </c>
      <c r="E52" s="33">
        <v>1</v>
      </c>
      <c r="F52" s="42">
        <v>14.32</v>
      </c>
      <c r="G52" s="5">
        <f t="shared" si="5"/>
        <v>14.32</v>
      </c>
    </row>
    <row r="53" spans="1:9" ht="30">
      <c r="A53" s="3" t="s">
        <v>187</v>
      </c>
      <c r="B53" s="35" t="s">
        <v>264</v>
      </c>
      <c r="C53" s="9" t="s">
        <v>139</v>
      </c>
      <c r="D53" s="14" t="s">
        <v>36</v>
      </c>
      <c r="E53" s="20">
        <v>1</v>
      </c>
      <c r="F53" s="61">
        <v>11.29</v>
      </c>
      <c r="G53" s="5">
        <f t="shared" si="5"/>
        <v>11.29</v>
      </c>
      <c r="H53" s="28"/>
      <c r="I53" s="1"/>
    </row>
    <row r="54" spans="1:9">
      <c r="A54" s="3"/>
      <c r="B54" s="35"/>
      <c r="C54" s="100"/>
      <c r="D54" s="100"/>
      <c r="E54" s="100"/>
      <c r="F54" s="6" t="s">
        <v>14</v>
      </c>
      <c r="G54" s="19">
        <f>G53+G52+G51+G50</f>
        <v>50.682000000000002</v>
      </c>
    </row>
    <row r="55" spans="1:9" s="68" customFormat="1">
      <c r="A55" s="2">
        <v>10</v>
      </c>
      <c r="B55" s="36"/>
      <c r="C55" s="89" t="s">
        <v>58</v>
      </c>
      <c r="D55" s="89"/>
      <c r="E55" s="89"/>
      <c r="F55" s="89"/>
      <c r="G55" s="89"/>
    </row>
    <row r="56" spans="1:9" ht="30">
      <c r="A56" s="3" t="s">
        <v>41</v>
      </c>
      <c r="B56" s="80">
        <v>89446</v>
      </c>
      <c r="C56" s="9" t="s">
        <v>59</v>
      </c>
      <c r="D56" s="14" t="s">
        <v>16</v>
      </c>
      <c r="E56" s="20">
        <v>5.2</v>
      </c>
      <c r="F56" s="15">
        <v>3.01</v>
      </c>
      <c r="G56" s="5">
        <f>E56*F56</f>
        <v>15.651999999999999</v>
      </c>
      <c r="H56" s="28"/>
      <c r="I56" s="1"/>
    </row>
    <row r="57" spans="1:9" ht="45">
      <c r="A57" s="3" t="s">
        <v>42</v>
      </c>
      <c r="B57" s="35">
        <v>89401</v>
      </c>
      <c r="C57" s="9" t="s">
        <v>39</v>
      </c>
      <c r="D57" s="14" t="s">
        <v>36</v>
      </c>
      <c r="E57" s="20">
        <v>2.74</v>
      </c>
      <c r="F57" s="15">
        <v>4.92</v>
      </c>
      <c r="G57" s="5">
        <f t="shared" ref="G57:G71" si="6">E57*F57</f>
        <v>13.4808</v>
      </c>
      <c r="H57" s="28"/>
      <c r="I57" s="1"/>
    </row>
    <row r="58" spans="1:9" ht="30">
      <c r="A58" s="3" t="s">
        <v>43</v>
      </c>
      <c r="B58" s="35">
        <v>89393</v>
      </c>
      <c r="C58" s="9" t="s">
        <v>60</v>
      </c>
      <c r="D58" s="14" t="s">
        <v>36</v>
      </c>
      <c r="E58" s="20">
        <v>3</v>
      </c>
      <c r="F58" s="15">
        <v>6.83</v>
      </c>
      <c r="G58" s="5">
        <f t="shared" si="6"/>
        <v>20.490000000000002</v>
      </c>
      <c r="H58" s="28"/>
      <c r="I58" s="1"/>
    </row>
    <row r="59" spans="1:9" ht="30">
      <c r="A59" s="3" t="s">
        <v>44</v>
      </c>
      <c r="B59" s="35">
        <v>89395</v>
      </c>
      <c r="C59" s="9" t="s">
        <v>61</v>
      </c>
      <c r="D59" s="14" t="s">
        <v>36</v>
      </c>
      <c r="E59" s="20">
        <v>2</v>
      </c>
      <c r="F59" s="15">
        <v>8.19</v>
      </c>
      <c r="G59" s="5">
        <f t="shared" si="6"/>
        <v>16.38</v>
      </c>
      <c r="H59" s="28"/>
      <c r="I59" s="1"/>
    </row>
    <row r="60" spans="1:9" ht="30">
      <c r="A60" s="3" t="s">
        <v>188</v>
      </c>
      <c r="B60" s="35">
        <v>89481</v>
      </c>
      <c r="C60" s="9" t="s">
        <v>62</v>
      </c>
      <c r="D60" s="14" t="s">
        <v>36</v>
      </c>
      <c r="E60" s="20">
        <v>2</v>
      </c>
      <c r="F60" s="15">
        <v>3.05</v>
      </c>
      <c r="G60" s="5">
        <f t="shared" si="6"/>
        <v>6.1</v>
      </c>
      <c r="H60" s="28"/>
      <c r="I60" s="1"/>
    </row>
    <row r="61" spans="1:9" s="28" customFormat="1" ht="30">
      <c r="A61" s="3" t="s">
        <v>189</v>
      </c>
      <c r="B61" s="35">
        <v>89404</v>
      </c>
      <c r="C61" s="9" t="s">
        <v>140</v>
      </c>
      <c r="D61" s="14" t="s">
        <v>36</v>
      </c>
      <c r="E61" s="20">
        <v>3</v>
      </c>
      <c r="F61" s="15">
        <v>3.28</v>
      </c>
      <c r="G61" s="5">
        <f t="shared" si="6"/>
        <v>9.84</v>
      </c>
    </row>
    <row r="62" spans="1:9" s="47" customFormat="1" ht="60">
      <c r="A62" s="64" t="s">
        <v>190</v>
      </c>
      <c r="B62" s="38">
        <v>96747</v>
      </c>
      <c r="C62" s="9" t="s">
        <v>141</v>
      </c>
      <c r="D62" s="21" t="s">
        <v>36</v>
      </c>
      <c r="E62" s="31">
        <v>0</v>
      </c>
      <c r="F62" s="69">
        <v>5.5</v>
      </c>
      <c r="G62" s="5">
        <f t="shared" si="6"/>
        <v>0</v>
      </c>
    </row>
    <row r="63" spans="1:9">
      <c r="A63" s="3" t="s">
        <v>191</v>
      </c>
      <c r="B63" s="35" t="s">
        <v>265</v>
      </c>
      <c r="C63" s="9" t="s">
        <v>142</v>
      </c>
      <c r="D63" s="14" t="s">
        <v>36</v>
      </c>
      <c r="E63" s="20">
        <v>4</v>
      </c>
      <c r="F63" s="61">
        <v>4.47</v>
      </c>
      <c r="G63" s="5">
        <f t="shared" si="6"/>
        <v>17.88</v>
      </c>
      <c r="H63" s="28"/>
      <c r="I63" s="1"/>
    </row>
    <row r="64" spans="1:9" ht="30">
      <c r="A64" s="3" t="s">
        <v>192</v>
      </c>
      <c r="B64" s="80">
        <v>89373</v>
      </c>
      <c r="C64" s="9" t="s">
        <v>250</v>
      </c>
      <c r="D64" s="14" t="s">
        <v>36</v>
      </c>
      <c r="E64" s="20">
        <v>1</v>
      </c>
      <c r="F64" s="15">
        <v>4</v>
      </c>
      <c r="G64" s="5">
        <f t="shared" si="6"/>
        <v>4</v>
      </c>
      <c r="H64" s="28"/>
      <c r="I64" s="1"/>
    </row>
    <row r="65" spans="1:9" ht="75">
      <c r="A65" s="3" t="s">
        <v>193</v>
      </c>
      <c r="B65" s="35">
        <v>95141</v>
      </c>
      <c r="C65" s="9" t="s">
        <v>143</v>
      </c>
      <c r="D65" s="14" t="s">
        <v>36</v>
      </c>
      <c r="E65" s="20">
        <v>3</v>
      </c>
      <c r="F65" s="61">
        <v>23.09</v>
      </c>
      <c r="G65" s="5">
        <f t="shared" si="6"/>
        <v>69.27</v>
      </c>
      <c r="H65" s="28"/>
      <c r="I65" s="1"/>
    </row>
    <row r="66" spans="1:9" ht="30">
      <c r="A66" s="3" t="s">
        <v>194</v>
      </c>
      <c r="B66" s="35" t="s">
        <v>266</v>
      </c>
      <c r="C66" s="9" t="s">
        <v>179</v>
      </c>
      <c r="D66" s="14" t="s">
        <v>36</v>
      </c>
      <c r="E66" s="20">
        <v>2</v>
      </c>
      <c r="F66" s="15">
        <v>14.53</v>
      </c>
      <c r="G66" s="5">
        <f t="shared" si="6"/>
        <v>29.06</v>
      </c>
      <c r="H66" s="28"/>
      <c r="I66" s="1"/>
    </row>
    <row r="67" spans="1:9" s="23" customFormat="1" ht="30">
      <c r="A67" s="3" t="s">
        <v>195</v>
      </c>
      <c r="B67" s="41" t="s">
        <v>267</v>
      </c>
      <c r="C67" s="9" t="s">
        <v>144</v>
      </c>
      <c r="D67" s="25" t="s">
        <v>36</v>
      </c>
      <c r="E67" s="33">
        <v>1</v>
      </c>
      <c r="F67" s="42">
        <v>3.7</v>
      </c>
      <c r="G67" s="5">
        <f t="shared" si="6"/>
        <v>3.7</v>
      </c>
    </row>
    <row r="68" spans="1:9" s="23" customFormat="1" ht="45">
      <c r="A68" s="3" t="s">
        <v>196</v>
      </c>
      <c r="B68" s="41" t="s">
        <v>268</v>
      </c>
      <c r="C68" s="9" t="s">
        <v>145</v>
      </c>
      <c r="D68" s="25" t="s">
        <v>36</v>
      </c>
      <c r="E68" s="33">
        <v>1</v>
      </c>
      <c r="F68" s="42">
        <v>13.23</v>
      </c>
      <c r="G68" s="5">
        <f t="shared" si="6"/>
        <v>13.23</v>
      </c>
    </row>
    <row r="69" spans="1:9" ht="45">
      <c r="A69" s="3" t="s">
        <v>197</v>
      </c>
      <c r="B69" s="35">
        <v>89394</v>
      </c>
      <c r="C69" s="9" t="s">
        <v>63</v>
      </c>
      <c r="D69" s="14" t="s">
        <v>36</v>
      </c>
      <c r="E69" s="20">
        <v>1</v>
      </c>
      <c r="F69" s="15">
        <v>13.01</v>
      </c>
      <c r="G69" s="5">
        <f t="shared" si="6"/>
        <v>13.01</v>
      </c>
      <c r="H69" s="28"/>
      <c r="I69" s="1"/>
    </row>
    <row r="70" spans="1:9" s="28" customFormat="1">
      <c r="A70" s="3" t="s">
        <v>198</v>
      </c>
      <c r="B70" s="35" t="s">
        <v>269</v>
      </c>
      <c r="C70" s="9" t="s">
        <v>146</v>
      </c>
      <c r="D70" s="14" t="s">
        <v>36</v>
      </c>
      <c r="E70" s="20">
        <v>1</v>
      </c>
      <c r="F70" s="15">
        <v>4.9000000000000004</v>
      </c>
      <c r="G70" s="5">
        <f t="shared" si="6"/>
        <v>4.9000000000000004</v>
      </c>
    </row>
    <row r="71" spans="1:9" s="28" customFormat="1" ht="30">
      <c r="A71" s="3" t="s">
        <v>199</v>
      </c>
      <c r="B71" s="35" t="s">
        <v>270</v>
      </c>
      <c r="C71" s="9" t="s">
        <v>147</v>
      </c>
      <c r="D71" s="14" t="s">
        <v>36</v>
      </c>
      <c r="E71" s="20">
        <v>1</v>
      </c>
      <c r="F71" s="15">
        <v>0.35</v>
      </c>
      <c r="G71" s="5">
        <f t="shared" si="6"/>
        <v>0.35</v>
      </c>
    </row>
    <row r="72" spans="1:9">
      <c r="A72" s="3"/>
      <c r="B72" s="35"/>
      <c r="C72" s="100"/>
      <c r="D72" s="100"/>
      <c r="E72" s="100"/>
      <c r="F72" s="6" t="s">
        <v>14</v>
      </c>
      <c r="G72" s="19">
        <f>SUM(G56:G71)</f>
        <v>237.34279999999995</v>
      </c>
    </row>
    <row r="73" spans="1:9" s="68" customFormat="1">
      <c r="A73" s="2">
        <v>11</v>
      </c>
      <c r="B73" s="36"/>
      <c r="C73" s="76" t="s">
        <v>148</v>
      </c>
      <c r="D73" s="76"/>
      <c r="E73" s="76"/>
      <c r="F73" s="76"/>
      <c r="G73" s="76"/>
    </row>
    <row r="74" spans="1:9" s="23" customFormat="1" ht="30">
      <c r="A74" s="24" t="s">
        <v>45</v>
      </c>
      <c r="B74" s="41" t="s">
        <v>271</v>
      </c>
      <c r="C74" s="9" t="s">
        <v>74</v>
      </c>
      <c r="D74" s="25" t="s">
        <v>16</v>
      </c>
      <c r="E74" s="33">
        <v>1</v>
      </c>
      <c r="F74" s="42">
        <v>135.52000000000001</v>
      </c>
      <c r="G74" s="5">
        <f t="shared" ref="G74:G87" si="7">E74*F74</f>
        <v>135.52000000000001</v>
      </c>
    </row>
    <row r="75" spans="1:9" ht="75">
      <c r="A75" s="24" t="s">
        <v>46</v>
      </c>
      <c r="B75" s="35">
        <v>86939</v>
      </c>
      <c r="C75" s="9" t="s">
        <v>75</v>
      </c>
      <c r="D75" s="14" t="s">
        <v>36</v>
      </c>
      <c r="E75" s="20">
        <v>1</v>
      </c>
      <c r="F75" s="60">
        <v>257.94</v>
      </c>
      <c r="G75" s="5">
        <f t="shared" si="7"/>
        <v>257.94</v>
      </c>
      <c r="H75" s="28"/>
      <c r="I75" s="1"/>
    </row>
    <row r="76" spans="1:9" ht="30">
      <c r="A76" s="24" t="s">
        <v>47</v>
      </c>
      <c r="B76" s="35">
        <v>95469</v>
      </c>
      <c r="C76" s="9" t="s">
        <v>149</v>
      </c>
      <c r="D76" s="14" t="s">
        <v>36</v>
      </c>
      <c r="E76" s="20">
        <v>1</v>
      </c>
      <c r="F76" s="60">
        <v>162.26</v>
      </c>
      <c r="G76" s="5">
        <f t="shared" si="7"/>
        <v>162.26</v>
      </c>
      <c r="H76" s="28"/>
      <c r="I76" s="1"/>
    </row>
    <row r="77" spans="1:9" s="28" customFormat="1">
      <c r="A77" s="24" t="s">
        <v>48</v>
      </c>
      <c r="B77" s="35" t="s">
        <v>272</v>
      </c>
      <c r="C77" s="9" t="s">
        <v>150</v>
      </c>
      <c r="D77" s="14" t="s">
        <v>36</v>
      </c>
      <c r="E77" s="48">
        <v>1</v>
      </c>
      <c r="F77" s="15">
        <v>22.48</v>
      </c>
      <c r="G77" s="5">
        <f t="shared" si="7"/>
        <v>22.48</v>
      </c>
    </row>
    <row r="78" spans="1:9" s="23" customFormat="1" ht="45">
      <c r="A78" s="24" t="s">
        <v>49</v>
      </c>
      <c r="B78" s="24" t="s">
        <v>273</v>
      </c>
      <c r="C78" s="9" t="s">
        <v>117</v>
      </c>
      <c r="D78" s="29" t="s">
        <v>36</v>
      </c>
      <c r="E78" s="30">
        <v>1</v>
      </c>
      <c r="F78" s="56">
        <v>27.12</v>
      </c>
      <c r="G78" s="5">
        <f t="shared" si="7"/>
        <v>27.12</v>
      </c>
    </row>
    <row r="79" spans="1:9" s="23" customFormat="1" ht="30">
      <c r="A79" s="24" t="s">
        <v>50</v>
      </c>
      <c r="B79" s="41" t="s">
        <v>274</v>
      </c>
      <c r="C79" s="9" t="s">
        <v>76</v>
      </c>
      <c r="D79" s="25" t="s">
        <v>16</v>
      </c>
      <c r="E79" s="33">
        <v>1</v>
      </c>
      <c r="F79" s="42">
        <v>8.2200000000000006</v>
      </c>
      <c r="G79" s="5">
        <f t="shared" si="7"/>
        <v>8.2200000000000006</v>
      </c>
    </row>
    <row r="80" spans="1:9" ht="30">
      <c r="A80" s="24" t="s">
        <v>51</v>
      </c>
      <c r="B80" s="35" t="s">
        <v>275</v>
      </c>
      <c r="C80" s="9" t="s">
        <v>77</v>
      </c>
      <c r="D80" s="14" t="s">
        <v>36</v>
      </c>
      <c r="E80" s="20">
        <v>1</v>
      </c>
      <c r="F80" s="15">
        <v>5.91</v>
      </c>
      <c r="G80" s="5">
        <f t="shared" si="7"/>
        <v>5.91</v>
      </c>
      <c r="H80" s="28"/>
      <c r="I80" s="1"/>
    </row>
    <row r="81" spans="1:9" s="28" customFormat="1" ht="30">
      <c r="A81" s="24" t="s">
        <v>52</v>
      </c>
      <c r="B81" s="35" t="s">
        <v>276</v>
      </c>
      <c r="C81" s="9" t="s">
        <v>151</v>
      </c>
      <c r="D81" s="14" t="s">
        <v>36</v>
      </c>
      <c r="E81" s="20">
        <v>1</v>
      </c>
      <c r="F81" s="15">
        <v>2.36</v>
      </c>
      <c r="G81" s="5">
        <f t="shared" si="7"/>
        <v>2.36</v>
      </c>
    </row>
    <row r="82" spans="1:9" s="4" customFormat="1" ht="30">
      <c r="A82" s="24" t="s">
        <v>53</v>
      </c>
      <c r="B82" s="38">
        <v>95545</v>
      </c>
      <c r="C82" s="9" t="s">
        <v>152</v>
      </c>
      <c r="D82" s="21" t="s">
        <v>36</v>
      </c>
      <c r="E82" s="31">
        <v>1</v>
      </c>
      <c r="F82" s="16">
        <v>32.840000000000003</v>
      </c>
      <c r="G82" s="5">
        <f t="shared" si="7"/>
        <v>32.840000000000003</v>
      </c>
    </row>
    <row r="83" spans="1:9" ht="30">
      <c r="A83" s="24" t="s">
        <v>54</v>
      </c>
      <c r="B83" s="35">
        <v>95544</v>
      </c>
      <c r="C83" s="9" t="s">
        <v>153</v>
      </c>
      <c r="D83" s="21" t="s">
        <v>36</v>
      </c>
      <c r="E83" s="20">
        <v>1</v>
      </c>
      <c r="F83" s="15">
        <v>33.61</v>
      </c>
      <c r="G83" s="5">
        <f t="shared" si="7"/>
        <v>33.61</v>
      </c>
      <c r="H83" s="28"/>
      <c r="I83" s="1"/>
    </row>
    <row r="84" spans="1:9" s="23" customFormat="1" ht="30">
      <c r="A84" s="24" t="s">
        <v>55</v>
      </c>
      <c r="B84" s="41" t="s">
        <v>277</v>
      </c>
      <c r="C84" s="9" t="s">
        <v>79</v>
      </c>
      <c r="D84" s="25" t="s">
        <v>36</v>
      </c>
      <c r="E84" s="33">
        <v>1</v>
      </c>
      <c r="F84" s="42">
        <v>4.51</v>
      </c>
      <c r="G84" s="5">
        <f t="shared" si="7"/>
        <v>4.51</v>
      </c>
    </row>
    <row r="85" spans="1:9" s="23" customFormat="1" ht="30">
      <c r="A85" s="24" t="s">
        <v>56</v>
      </c>
      <c r="B85" s="24" t="s">
        <v>278</v>
      </c>
      <c r="C85" s="9" t="s">
        <v>78</v>
      </c>
      <c r="D85" s="29" t="s">
        <v>36</v>
      </c>
      <c r="E85" s="30">
        <v>1</v>
      </c>
      <c r="F85" s="63">
        <v>3.87</v>
      </c>
      <c r="G85" s="5">
        <f t="shared" si="7"/>
        <v>3.87</v>
      </c>
    </row>
    <row r="86" spans="1:9" ht="45">
      <c r="A86" s="24" t="s">
        <v>57</v>
      </c>
      <c r="B86" s="35">
        <v>86914</v>
      </c>
      <c r="C86" s="9" t="s">
        <v>80</v>
      </c>
      <c r="D86" s="14" t="s">
        <v>36</v>
      </c>
      <c r="E86" s="20">
        <v>2</v>
      </c>
      <c r="F86" s="7">
        <v>32.54</v>
      </c>
      <c r="G86" s="5">
        <f t="shared" si="7"/>
        <v>65.08</v>
      </c>
      <c r="H86" s="28"/>
      <c r="I86" s="1"/>
    </row>
    <row r="87" spans="1:9" s="4" customFormat="1">
      <c r="A87" s="24" t="s">
        <v>200</v>
      </c>
      <c r="B87" s="102" t="s">
        <v>279</v>
      </c>
      <c r="C87" s="9" t="s">
        <v>81</v>
      </c>
      <c r="D87" s="21" t="s">
        <v>36</v>
      </c>
      <c r="E87" s="31">
        <v>1</v>
      </c>
      <c r="F87" s="16">
        <v>175.11</v>
      </c>
      <c r="G87" s="5">
        <f t="shared" si="7"/>
        <v>175.11</v>
      </c>
    </row>
    <row r="88" spans="1:9">
      <c r="A88" s="3"/>
      <c r="B88" s="35"/>
      <c r="C88" s="100"/>
      <c r="D88" s="100"/>
      <c r="E88" s="100"/>
      <c r="F88" s="6" t="s">
        <v>14</v>
      </c>
      <c r="G88" s="19">
        <f>SUM(G74:G87)</f>
        <v>936.83000000000015</v>
      </c>
    </row>
    <row r="89" spans="1:9" s="68" customFormat="1">
      <c r="A89" s="2">
        <v>12</v>
      </c>
      <c r="B89" s="36"/>
      <c r="C89" s="89" t="s">
        <v>82</v>
      </c>
      <c r="D89" s="89"/>
      <c r="E89" s="89"/>
      <c r="F89" s="89"/>
      <c r="G89" s="89"/>
    </row>
    <row r="90" spans="1:9" ht="45">
      <c r="A90" s="3" t="s">
        <v>64</v>
      </c>
      <c r="B90" s="35">
        <v>89714</v>
      </c>
      <c r="C90" s="9" t="s">
        <v>85</v>
      </c>
      <c r="D90" s="14" t="s">
        <v>16</v>
      </c>
      <c r="E90" s="20">
        <v>9.5</v>
      </c>
      <c r="F90" s="7">
        <v>34.86</v>
      </c>
      <c r="G90" s="5">
        <f t="shared" ref="G90:G99" si="8">E90*F90</f>
        <v>331.17</v>
      </c>
      <c r="H90" s="28"/>
      <c r="I90" s="1"/>
    </row>
    <row r="91" spans="1:9" ht="45">
      <c r="A91" s="3" t="s">
        <v>65</v>
      </c>
      <c r="B91" s="35">
        <v>89798</v>
      </c>
      <c r="C91" s="9" t="s">
        <v>86</v>
      </c>
      <c r="D91" s="14" t="s">
        <v>36</v>
      </c>
      <c r="E91" s="20">
        <v>2.5</v>
      </c>
      <c r="F91" s="7">
        <v>7</v>
      </c>
      <c r="G91" s="5">
        <f t="shared" si="8"/>
        <v>17.5</v>
      </c>
      <c r="H91" s="28"/>
      <c r="I91" s="1"/>
    </row>
    <row r="92" spans="1:9" ht="45">
      <c r="A92" s="3" t="s">
        <v>66</v>
      </c>
      <c r="B92" s="35">
        <v>89711</v>
      </c>
      <c r="C92" s="9" t="s">
        <v>87</v>
      </c>
      <c r="D92" s="14" t="s">
        <v>36</v>
      </c>
      <c r="E92" s="20">
        <v>3.42</v>
      </c>
      <c r="F92" s="7">
        <v>12.34</v>
      </c>
      <c r="G92" s="5">
        <f t="shared" si="8"/>
        <v>42.202799999999996</v>
      </c>
      <c r="H92" s="28"/>
      <c r="I92" s="1"/>
    </row>
    <row r="93" spans="1:9" ht="45">
      <c r="A93" s="3" t="s">
        <v>109</v>
      </c>
      <c r="B93" s="35">
        <v>89744</v>
      </c>
      <c r="C93" s="9" t="s">
        <v>88</v>
      </c>
      <c r="D93" s="14" t="s">
        <v>36</v>
      </c>
      <c r="E93" s="20">
        <v>3</v>
      </c>
      <c r="F93" s="60">
        <v>17.079999999999998</v>
      </c>
      <c r="G93" s="5">
        <f t="shared" si="8"/>
        <v>51.239999999999995</v>
      </c>
      <c r="H93" s="28"/>
      <c r="I93" s="1"/>
    </row>
    <row r="94" spans="1:9" ht="45">
      <c r="A94" s="3" t="s">
        <v>67</v>
      </c>
      <c r="B94" s="35">
        <v>89731</v>
      </c>
      <c r="C94" s="9" t="s">
        <v>89</v>
      </c>
      <c r="D94" s="14" t="s">
        <v>16</v>
      </c>
      <c r="E94" s="20">
        <v>1</v>
      </c>
      <c r="F94" s="60">
        <v>7.55</v>
      </c>
      <c r="G94" s="5">
        <f t="shared" si="8"/>
        <v>7.55</v>
      </c>
      <c r="H94" s="28"/>
      <c r="I94" s="1"/>
    </row>
    <row r="95" spans="1:9" ht="45">
      <c r="A95" s="3" t="s">
        <v>68</v>
      </c>
      <c r="B95" s="35">
        <v>89732</v>
      </c>
      <c r="C95" s="9" t="s">
        <v>176</v>
      </c>
      <c r="D95" s="14" t="s">
        <v>36</v>
      </c>
      <c r="E95" s="20">
        <v>2</v>
      </c>
      <c r="F95" s="7">
        <v>8.11</v>
      </c>
      <c r="G95" s="5">
        <f t="shared" si="8"/>
        <v>16.22</v>
      </c>
      <c r="H95" s="28"/>
      <c r="I95" s="1"/>
    </row>
    <row r="96" spans="1:9" s="28" customFormat="1" ht="45">
      <c r="A96" s="3" t="s">
        <v>69</v>
      </c>
      <c r="B96" s="35">
        <v>89724</v>
      </c>
      <c r="C96" s="9" t="s">
        <v>177</v>
      </c>
      <c r="D96" s="14" t="s">
        <v>16</v>
      </c>
      <c r="E96" s="20">
        <v>3</v>
      </c>
      <c r="F96" s="60">
        <v>5.3</v>
      </c>
      <c r="G96" s="5">
        <f t="shared" si="8"/>
        <v>15.899999999999999</v>
      </c>
    </row>
    <row r="97" spans="1:9" s="28" customFormat="1" ht="45">
      <c r="A97" s="3" t="s">
        <v>70</v>
      </c>
      <c r="B97" s="35">
        <v>89726</v>
      </c>
      <c r="C97" s="9" t="s">
        <v>90</v>
      </c>
      <c r="D97" s="14" t="s">
        <v>36</v>
      </c>
      <c r="E97" s="20">
        <v>2</v>
      </c>
      <c r="F97" s="7">
        <v>6.07</v>
      </c>
      <c r="G97" s="5">
        <f t="shared" si="8"/>
        <v>12.14</v>
      </c>
    </row>
    <row r="98" spans="1:9" ht="45">
      <c r="A98" s="3" t="s">
        <v>71</v>
      </c>
      <c r="B98" s="35">
        <v>89796</v>
      </c>
      <c r="C98" s="9" t="s">
        <v>92</v>
      </c>
      <c r="D98" s="14" t="s">
        <v>36</v>
      </c>
      <c r="E98" s="20">
        <v>3</v>
      </c>
      <c r="F98" s="7">
        <v>28.3</v>
      </c>
      <c r="G98" s="5">
        <f t="shared" si="8"/>
        <v>84.9</v>
      </c>
      <c r="H98" s="28"/>
      <c r="I98" s="1"/>
    </row>
    <row r="99" spans="1:9" s="49" customFormat="1" ht="45">
      <c r="A99" s="3" t="s">
        <v>72</v>
      </c>
      <c r="B99" s="38">
        <v>89784</v>
      </c>
      <c r="C99" s="9" t="s">
        <v>91</v>
      </c>
      <c r="D99" s="21" t="s">
        <v>36</v>
      </c>
      <c r="E99" s="31">
        <v>0</v>
      </c>
      <c r="F99" s="57">
        <v>13.86</v>
      </c>
      <c r="G99" s="5">
        <f t="shared" si="8"/>
        <v>0</v>
      </c>
    </row>
    <row r="100" spans="1:9" s="49" customFormat="1">
      <c r="A100" s="3" t="s">
        <v>73</v>
      </c>
      <c r="B100" s="38"/>
      <c r="C100" s="9" t="s">
        <v>286</v>
      </c>
      <c r="D100" s="21"/>
      <c r="E100" s="31"/>
      <c r="F100" s="57"/>
      <c r="G100" s="5"/>
    </row>
    <row r="101" spans="1:9" s="49" customFormat="1">
      <c r="A101" s="3" t="s">
        <v>280</v>
      </c>
      <c r="B101" s="38"/>
      <c r="C101" s="9" t="s">
        <v>154</v>
      </c>
      <c r="D101" s="21"/>
      <c r="E101" s="31"/>
      <c r="F101" s="57"/>
      <c r="G101" s="5"/>
    </row>
    <row r="102" spans="1:9" s="49" customFormat="1" ht="30">
      <c r="A102" s="3" t="s">
        <v>281</v>
      </c>
      <c r="B102" s="38">
        <v>93358</v>
      </c>
      <c r="C102" s="9" t="s">
        <v>287</v>
      </c>
      <c r="D102" s="21" t="s">
        <v>13</v>
      </c>
      <c r="E102" s="31">
        <v>0.14000000000000001</v>
      </c>
      <c r="F102" s="57">
        <v>54.59</v>
      </c>
      <c r="G102" s="5">
        <f>E102*F102</f>
        <v>7.6426000000000016</v>
      </c>
    </row>
    <row r="103" spans="1:9" s="49" customFormat="1" ht="75">
      <c r="A103" s="3" t="s">
        <v>282</v>
      </c>
      <c r="B103" s="38">
        <v>87506</v>
      </c>
      <c r="C103" s="9" t="s">
        <v>289</v>
      </c>
      <c r="D103" s="21" t="s">
        <v>13</v>
      </c>
      <c r="E103" s="31">
        <v>0.88</v>
      </c>
      <c r="F103" s="57">
        <v>50.09</v>
      </c>
      <c r="G103" s="5">
        <f t="shared" ref="G103:G111" si="9">E103*F103</f>
        <v>44.0792</v>
      </c>
    </row>
    <row r="104" spans="1:9" s="49" customFormat="1" ht="75">
      <c r="A104" s="3" t="s">
        <v>283</v>
      </c>
      <c r="B104" s="38">
        <v>87547</v>
      </c>
      <c r="C104" s="9" t="s">
        <v>288</v>
      </c>
      <c r="D104" s="21" t="s">
        <v>13</v>
      </c>
      <c r="E104" s="31">
        <v>0.64</v>
      </c>
      <c r="F104" s="57">
        <v>16.07</v>
      </c>
      <c r="G104" s="5">
        <f t="shared" si="9"/>
        <v>10.284800000000001</v>
      </c>
    </row>
    <row r="105" spans="1:9" s="49" customFormat="1" ht="30">
      <c r="A105" s="3" t="s">
        <v>284</v>
      </c>
      <c r="B105" s="38">
        <v>73361</v>
      </c>
      <c r="C105" s="9" t="s">
        <v>290</v>
      </c>
      <c r="D105" s="21" t="s">
        <v>15</v>
      </c>
      <c r="E105" s="31">
        <v>0.03</v>
      </c>
      <c r="F105" s="57">
        <v>341.15</v>
      </c>
      <c r="G105" s="5">
        <f t="shared" si="9"/>
        <v>10.234499999999999</v>
      </c>
    </row>
    <row r="106" spans="1:9" s="49" customFormat="1" ht="45">
      <c r="A106" s="3" t="s">
        <v>285</v>
      </c>
      <c r="B106" s="38">
        <v>94974</v>
      </c>
      <c r="C106" s="9" t="s">
        <v>291</v>
      </c>
      <c r="D106" s="21" t="s">
        <v>15</v>
      </c>
      <c r="E106" s="31">
        <v>0.01</v>
      </c>
      <c r="F106" s="57">
        <v>351.59</v>
      </c>
      <c r="G106" s="5">
        <f t="shared" si="9"/>
        <v>3.5158999999999998</v>
      </c>
    </row>
    <row r="107" spans="1:9" s="49" customFormat="1">
      <c r="A107" s="3" t="s">
        <v>292</v>
      </c>
      <c r="B107" s="38"/>
      <c r="C107" s="9" t="s">
        <v>158</v>
      </c>
      <c r="D107" s="21"/>
      <c r="E107" s="31"/>
      <c r="F107" s="57"/>
      <c r="G107" s="5"/>
    </row>
    <row r="108" spans="1:9" s="49" customFormat="1" ht="45">
      <c r="A108" s="3" t="s">
        <v>293</v>
      </c>
      <c r="B108" s="38">
        <v>92267</v>
      </c>
      <c r="C108" s="9" t="s">
        <v>297</v>
      </c>
      <c r="D108" s="21" t="s">
        <v>13</v>
      </c>
      <c r="E108" s="31">
        <v>1.2</v>
      </c>
      <c r="F108" s="57">
        <v>29.17</v>
      </c>
      <c r="G108" s="5">
        <v>35.119999999999997</v>
      </c>
    </row>
    <row r="109" spans="1:9" s="49" customFormat="1" ht="30">
      <c r="A109" s="3" t="s">
        <v>294</v>
      </c>
      <c r="B109" s="38">
        <v>94975</v>
      </c>
      <c r="C109" s="9" t="s">
        <v>298</v>
      </c>
      <c r="D109" s="21" t="s">
        <v>15</v>
      </c>
      <c r="E109" s="31">
        <v>0.04</v>
      </c>
      <c r="F109" s="57">
        <v>380.84</v>
      </c>
      <c r="G109" s="5">
        <f t="shared" si="9"/>
        <v>15.233599999999999</v>
      </c>
    </row>
    <row r="110" spans="1:9" s="49" customFormat="1" ht="60">
      <c r="A110" s="3" t="s">
        <v>295</v>
      </c>
      <c r="B110" s="38">
        <v>92785</v>
      </c>
      <c r="C110" s="9" t="s">
        <v>130</v>
      </c>
      <c r="D110" s="21" t="s">
        <v>108</v>
      </c>
      <c r="E110" s="31">
        <v>1.91</v>
      </c>
      <c r="F110" s="57">
        <v>8.24</v>
      </c>
      <c r="G110" s="5">
        <f t="shared" si="9"/>
        <v>15.7384</v>
      </c>
    </row>
    <row r="111" spans="1:9" s="49" customFormat="1">
      <c r="A111" s="3" t="s">
        <v>296</v>
      </c>
      <c r="B111" s="38" t="s">
        <v>263</v>
      </c>
      <c r="C111" s="9" t="s">
        <v>159</v>
      </c>
      <c r="D111" s="21" t="s">
        <v>36</v>
      </c>
      <c r="E111" s="31">
        <v>1</v>
      </c>
      <c r="F111" s="57">
        <v>6.07</v>
      </c>
      <c r="G111" s="5">
        <f t="shared" si="9"/>
        <v>6.07</v>
      </c>
    </row>
    <row r="112" spans="1:9" s="49" customFormat="1">
      <c r="A112" s="3" t="s">
        <v>299</v>
      </c>
      <c r="B112" s="38"/>
      <c r="C112" s="9" t="s">
        <v>160</v>
      </c>
      <c r="D112" s="21"/>
      <c r="E112" s="31"/>
      <c r="F112" s="57"/>
      <c r="G112" s="5"/>
    </row>
    <row r="113" spans="1:7" s="49" customFormat="1">
      <c r="A113" s="3" t="s">
        <v>211</v>
      </c>
      <c r="B113" s="38"/>
      <c r="C113" s="9" t="s">
        <v>154</v>
      </c>
      <c r="D113" s="21"/>
      <c r="E113" s="31"/>
      <c r="F113" s="57"/>
      <c r="G113" s="5"/>
    </row>
    <row r="114" spans="1:7" s="49" customFormat="1" ht="30">
      <c r="A114" s="3" t="s">
        <v>300</v>
      </c>
      <c r="B114" s="38">
        <v>93358</v>
      </c>
      <c r="C114" s="9" t="s">
        <v>287</v>
      </c>
      <c r="D114" s="21" t="s">
        <v>13</v>
      </c>
      <c r="E114" s="31">
        <v>0.14000000000000001</v>
      </c>
      <c r="F114" s="57">
        <v>54.59</v>
      </c>
      <c r="G114" s="5">
        <f t="shared" ref="G114:G124" si="10">E114*F114</f>
        <v>7.6426000000000016</v>
      </c>
    </row>
    <row r="115" spans="1:7" s="49" customFormat="1" ht="75">
      <c r="A115" s="3" t="s">
        <v>301</v>
      </c>
      <c r="B115" s="38">
        <v>87506</v>
      </c>
      <c r="C115" s="9" t="s">
        <v>289</v>
      </c>
      <c r="D115" s="21" t="s">
        <v>13</v>
      </c>
      <c r="E115" s="31">
        <v>0.88</v>
      </c>
      <c r="F115" s="57">
        <v>50.09</v>
      </c>
      <c r="G115" s="5">
        <f t="shared" si="10"/>
        <v>44.0792</v>
      </c>
    </row>
    <row r="116" spans="1:7" s="49" customFormat="1" ht="75">
      <c r="A116" s="3" t="s">
        <v>302</v>
      </c>
      <c r="B116" s="38">
        <v>87547</v>
      </c>
      <c r="C116" s="9" t="s">
        <v>288</v>
      </c>
      <c r="D116" s="21" t="s">
        <v>13</v>
      </c>
      <c r="E116" s="31">
        <v>0.64</v>
      </c>
      <c r="F116" s="57">
        <v>16.07</v>
      </c>
      <c r="G116" s="5">
        <f t="shared" si="10"/>
        <v>10.284800000000001</v>
      </c>
    </row>
    <row r="117" spans="1:7" s="49" customFormat="1" ht="30">
      <c r="A117" s="3" t="s">
        <v>303</v>
      </c>
      <c r="B117" s="38">
        <v>73361</v>
      </c>
      <c r="C117" s="9" t="s">
        <v>290</v>
      </c>
      <c r="D117" s="21" t="s">
        <v>15</v>
      </c>
      <c r="E117" s="31">
        <v>0.03</v>
      </c>
      <c r="F117" s="57">
        <v>341.15</v>
      </c>
      <c r="G117" s="5">
        <f t="shared" si="10"/>
        <v>10.234499999999999</v>
      </c>
    </row>
    <row r="118" spans="1:7" s="49" customFormat="1" ht="45">
      <c r="A118" s="3" t="s">
        <v>304</v>
      </c>
      <c r="B118" s="38">
        <v>94974</v>
      </c>
      <c r="C118" s="9" t="s">
        <v>291</v>
      </c>
      <c r="D118" s="21" t="s">
        <v>15</v>
      </c>
      <c r="E118" s="31">
        <v>0.01</v>
      </c>
      <c r="F118" s="57">
        <v>351.59</v>
      </c>
      <c r="G118" s="5">
        <f t="shared" si="10"/>
        <v>3.5158999999999998</v>
      </c>
    </row>
    <row r="119" spans="1:7" s="49" customFormat="1">
      <c r="A119" s="3" t="s">
        <v>305</v>
      </c>
      <c r="B119" s="38"/>
      <c r="C119" s="9" t="s">
        <v>158</v>
      </c>
      <c r="D119" s="21"/>
      <c r="E119" s="31"/>
      <c r="F119" s="57"/>
      <c r="G119" s="5"/>
    </row>
    <row r="120" spans="1:7" s="49" customFormat="1" ht="45">
      <c r="A120" s="3" t="s">
        <v>306</v>
      </c>
      <c r="B120" s="38">
        <v>92267</v>
      </c>
      <c r="C120" s="9" t="s">
        <v>297</v>
      </c>
      <c r="D120" s="21"/>
      <c r="E120" s="31">
        <v>1.2</v>
      </c>
      <c r="F120" s="57">
        <v>29.17</v>
      </c>
      <c r="G120" s="5">
        <v>35.119999999999997</v>
      </c>
    </row>
    <row r="121" spans="1:7" s="49" customFormat="1" ht="30">
      <c r="A121" s="3" t="s">
        <v>307</v>
      </c>
      <c r="B121" s="38">
        <v>94975</v>
      </c>
      <c r="C121" s="9" t="s">
        <v>298</v>
      </c>
      <c r="D121" s="21"/>
      <c r="E121" s="31">
        <v>0.04</v>
      </c>
      <c r="F121" s="57">
        <v>380.84</v>
      </c>
      <c r="G121" s="5">
        <f t="shared" si="10"/>
        <v>15.233599999999999</v>
      </c>
    </row>
    <row r="122" spans="1:7" s="49" customFormat="1" ht="60">
      <c r="A122" s="3" t="s">
        <v>308</v>
      </c>
      <c r="B122" s="38">
        <v>92785</v>
      </c>
      <c r="C122" s="9" t="s">
        <v>130</v>
      </c>
      <c r="D122" s="21"/>
      <c r="E122" s="31">
        <v>1.91</v>
      </c>
      <c r="F122" s="57">
        <v>8.24</v>
      </c>
      <c r="G122" s="5">
        <f t="shared" si="10"/>
        <v>15.7384</v>
      </c>
    </row>
    <row r="123" spans="1:7" s="49" customFormat="1">
      <c r="A123" s="3" t="s">
        <v>309</v>
      </c>
      <c r="B123" s="38" t="s">
        <v>263</v>
      </c>
      <c r="C123" s="9" t="s">
        <v>159</v>
      </c>
      <c r="D123" s="21"/>
      <c r="E123" s="31">
        <v>1</v>
      </c>
      <c r="F123" s="57">
        <v>6.07</v>
      </c>
      <c r="G123" s="5">
        <f t="shared" si="10"/>
        <v>6.07</v>
      </c>
    </row>
    <row r="124" spans="1:7" s="49" customFormat="1" ht="45">
      <c r="A124" s="3" t="s">
        <v>310</v>
      </c>
      <c r="B124" s="38">
        <v>89482</v>
      </c>
      <c r="C124" s="9" t="s">
        <v>311</v>
      </c>
      <c r="D124" s="21"/>
      <c r="E124" s="31">
        <v>1</v>
      </c>
      <c r="F124" s="57">
        <v>16.96</v>
      </c>
      <c r="G124" s="5">
        <f t="shared" si="10"/>
        <v>16.96</v>
      </c>
    </row>
    <row r="125" spans="1:7" s="12" customFormat="1">
      <c r="A125" s="85"/>
      <c r="B125" s="39"/>
      <c r="C125" s="52"/>
      <c r="D125" s="83"/>
      <c r="E125" s="32"/>
      <c r="F125" s="6" t="s">
        <v>14</v>
      </c>
      <c r="G125" s="78">
        <v>891.6</v>
      </c>
    </row>
    <row r="126" spans="1:7" s="68" customFormat="1">
      <c r="A126" s="2">
        <v>13</v>
      </c>
      <c r="B126" s="36"/>
      <c r="C126" s="89" t="s">
        <v>93</v>
      </c>
      <c r="D126" s="89"/>
      <c r="E126" s="89"/>
      <c r="F126" s="89"/>
      <c r="G126" s="89"/>
    </row>
    <row r="127" spans="1:7" s="23" customFormat="1">
      <c r="A127" s="24" t="s">
        <v>83</v>
      </c>
      <c r="B127" s="41"/>
      <c r="C127" s="103" t="s">
        <v>154</v>
      </c>
      <c r="D127" s="44"/>
      <c r="E127" s="44"/>
      <c r="F127" s="55"/>
      <c r="G127" s="44"/>
    </row>
    <row r="128" spans="1:7" s="23" customFormat="1">
      <c r="A128" s="24" t="s">
        <v>212</v>
      </c>
      <c r="B128" s="41">
        <v>93358</v>
      </c>
      <c r="C128" s="103" t="s">
        <v>155</v>
      </c>
      <c r="D128" s="44" t="s">
        <v>15</v>
      </c>
      <c r="E128" s="44">
        <v>3.43</v>
      </c>
      <c r="F128" s="55">
        <v>54.59</v>
      </c>
      <c r="G128" s="5">
        <f t="shared" ref="G128:G137" si="11">E128*F128</f>
        <v>187.24370000000002</v>
      </c>
    </row>
    <row r="129" spans="1:9" s="23" customFormat="1" ht="60">
      <c r="A129" s="24" t="s">
        <v>213</v>
      </c>
      <c r="B129" s="41">
        <v>87506</v>
      </c>
      <c r="C129" s="9" t="s">
        <v>257</v>
      </c>
      <c r="D129" s="44" t="s">
        <v>13</v>
      </c>
      <c r="E129" s="44">
        <v>7.02</v>
      </c>
      <c r="F129" s="60">
        <v>50.09</v>
      </c>
      <c r="G129" s="5">
        <f t="shared" si="11"/>
        <v>351.6318</v>
      </c>
    </row>
    <row r="130" spans="1:9" s="23" customFormat="1" ht="75">
      <c r="A130" s="24" t="s">
        <v>214</v>
      </c>
      <c r="B130" s="41">
        <v>87547</v>
      </c>
      <c r="C130" s="9" t="s">
        <v>156</v>
      </c>
      <c r="D130" s="44" t="s">
        <v>13</v>
      </c>
      <c r="E130" s="44">
        <v>6.24</v>
      </c>
      <c r="F130" s="60">
        <v>16.07</v>
      </c>
      <c r="G130" s="5">
        <f t="shared" si="11"/>
        <v>100.27680000000001</v>
      </c>
    </row>
    <row r="131" spans="1:9" s="23" customFormat="1" ht="30">
      <c r="A131" s="24" t="s">
        <v>215</v>
      </c>
      <c r="B131" s="41">
        <v>73361</v>
      </c>
      <c r="C131" s="9" t="s">
        <v>157</v>
      </c>
      <c r="D131" s="44" t="s">
        <v>15</v>
      </c>
      <c r="E131" s="44">
        <v>0.15</v>
      </c>
      <c r="F131" s="104">
        <v>341.15</v>
      </c>
      <c r="G131" s="5">
        <f t="shared" si="11"/>
        <v>51.172499999999992</v>
      </c>
    </row>
    <row r="132" spans="1:9" s="23" customFormat="1" ht="45">
      <c r="A132" s="24" t="s">
        <v>216</v>
      </c>
      <c r="B132" s="81">
        <v>94974</v>
      </c>
      <c r="C132" s="9" t="s">
        <v>163</v>
      </c>
      <c r="D132" s="44" t="s">
        <v>15</v>
      </c>
      <c r="E132" s="44">
        <v>0.06</v>
      </c>
      <c r="F132" s="60">
        <v>351.59</v>
      </c>
      <c r="G132" s="5">
        <f t="shared" si="11"/>
        <v>21.095399999999998</v>
      </c>
    </row>
    <row r="133" spans="1:9" s="23" customFormat="1">
      <c r="A133" s="24" t="s">
        <v>84</v>
      </c>
      <c r="B133" s="41"/>
      <c r="C133" s="9" t="s">
        <v>158</v>
      </c>
      <c r="D133" s="44"/>
      <c r="E133" s="44"/>
      <c r="F133" s="54"/>
      <c r="G133" s="5"/>
    </row>
    <row r="134" spans="1:9" s="23" customFormat="1" ht="30">
      <c r="A134" s="24" t="s">
        <v>217</v>
      </c>
      <c r="B134" s="41">
        <v>92267</v>
      </c>
      <c r="C134" s="9" t="s">
        <v>161</v>
      </c>
      <c r="D134" s="44" t="s">
        <v>13</v>
      </c>
      <c r="E134" s="44">
        <v>4.66</v>
      </c>
      <c r="F134" s="60">
        <v>29.17</v>
      </c>
      <c r="G134" s="5">
        <f t="shared" si="11"/>
        <v>135.93220000000002</v>
      </c>
    </row>
    <row r="135" spans="1:9" s="23" customFormat="1" ht="45">
      <c r="A135" s="24" t="s">
        <v>218</v>
      </c>
      <c r="B135" s="41">
        <v>94975</v>
      </c>
      <c r="C135" s="9" t="s">
        <v>131</v>
      </c>
      <c r="D135" s="44" t="s">
        <v>15</v>
      </c>
      <c r="E135" s="44">
        <v>0.11</v>
      </c>
      <c r="F135" s="60">
        <v>380.84</v>
      </c>
      <c r="G135" s="5">
        <f t="shared" si="11"/>
        <v>41.892399999999995</v>
      </c>
    </row>
    <row r="136" spans="1:9" s="23" customFormat="1" ht="60">
      <c r="A136" s="24" t="s">
        <v>219</v>
      </c>
      <c r="B136" s="41">
        <v>92785</v>
      </c>
      <c r="C136" s="9" t="s">
        <v>162</v>
      </c>
      <c r="D136" s="44" t="s">
        <v>108</v>
      </c>
      <c r="E136" s="44">
        <v>8.4499999999999993</v>
      </c>
      <c r="F136" s="60">
        <v>8.24</v>
      </c>
      <c r="G136" s="5">
        <f>E136*F136</f>
        <v>69.628</v>
      </c>
    </row>
    <row r="137" spans="1:9" s="23" customFormat="1">
      <c r="A137" s="24" t="s">
        <v>220</v>
      </c>
      <c r="B137" s="41" t="s">
        <v>263</v>
      </c>
      <c r="C137" s="9" t="s">
        <v>159</v>
      </c>
      <c r="D137" s="25" t="s">
        <v>36</v>
      </c>
      <c r="E137" s="33">
        <v>4</v>
      </c>
      <c r="F137" s="42">
        <v>6.07</v>
      </c>
      <c r="G137" s="5">
        <f t="shared" si="11"/>
        <v>24.28</v>
      </c>
    </row>
    <row r="138" spans="1:9" s="12" customFormat="1">
      <c r="A138" s="85"/>
      <c r="B138" s="39"/>
      <c r="C138" s="106"/>
      <c r="D138" s="83"/>
      <c r="E138" s="32"/>
      <c r="F138" s="6" t="s">
        <v>14</v>
      </c>
      <c r="G138" s="78">
        <f>SUM(G128:G137)</f>
        <v>983.15279999999996</v>
      </c>
    </row>
    <row r="139" spans="1:9" s="68" customFormat="1">
      <c r="A139" s="2">
        <v>14</v>
      </c>
      <c r="B139" s="36"/>
      <c r="C139" s="89" t="s">
        <v>95</v>
      </c>
      <c r="D139" s="89"/>
      <c r="E139" s="89"/>
      <c r="F139" s="89"/>
      <c r="G139" s="89"/>
    </row>
    <row r="140" spans="1:9" s="23" customFormat="1">
      <c r="A140" s="24" t="s">
        <v>201</v>
      </c>
      <c r="B140" s="41"/>
      <c r="C140" s="103" t="s">
        <v>154</v>
      </c>
      <c r="D140" s="44"/>
      <c r="E140" s="44"/>
      <c r="F140" s="55"/>
      <c r="G140" s="44"/>
    </row>
    <row r="141" spans="1:9" s="23" customFormat="1" ht="25.5" customHeight="1">
      <c r="A141" s="24" t="s">
        <v>221</v>
      </c>
      <c r="B141" s="41">
        <v>93358</v>
      </c>
      <c r="C141" s="9" t="s">
        <v>164</v>
      </c>
      <c r="D141" s="25" t="s">
        <v>15</v>
      </c>
      <c r="E141" s="33">
        <v>4.03</v>
      </c>
      <c r="F141" s="42">
        <v>54.59</v>
      </c>
      <c r="G141" s="5">
        <v>219.84</v>
      </c>
    </row>
    <row r="142" spans="1:9" s="23" customFormat="1" ht="30">
      <c r="A142" s="24" t="s">
        <v>222</v>
      </c>
      <c r="B142" s="24" t="s">
        <v>312</v>
      </c>
      <c r="C142" s="9" t="s">
        <v>165</v>
      </c>
      <c r="D142" s="29" t="s">
        <v>15</v>
      </c>
      <c r="E142" s="30">
        <v>1.57</v>
      </c>
      <c r="F142" s="56">
        <v>44.4</v>
      </c>
      <c r="G142" s="5">
        <v>69.8</v>
      </c>
    </row>
    <row r="143" spans="1:9" ht="60">
      <c r="A143" s="24" t="s">
        <v>223</v>
      </c>
      <c r="B143" s="41">
        <v>87506</v>
      </c>
      <c r="C143" s="9" t="s">
        <v>257</v>
      </c>
      <c r="D143" s="14" t="s">
        <v>13</v>
      </c>
      <c r="E143" s="20">
        <v>8.7100000000000009</v>
      </c>
      <c r="F143" s="60">
        <v>50.09</v>
      </c>
      <c r="G143" s="5">
        <v>436.46</v>
      </c>
      <c r="H143" s="28"/>
      <c r="I143" s="1"/>
    </row>
    <row r="144" spans="1:9" ht="60">
      <c r="A144" s="24" t="s">
        <v>224</v>
      </c>
      <c r="B144" s="35">
        <v>87878</v>
      </c>
      <c r="C144" s="9" t="s">
        <v>96</v>
      </c>
      <c r="D144" s="14" t="s">
        <v>13</v>
      </c>
      <c r="E144" s="20">
        <v>8.0500000000000007</v>
      </c>
      <c r="F144" s="7">
        <v>3.07</v>
      </c>
      <c r="G144" s="5">
        <v>24.73</v>
      </c>
      <c r="H144" s="28"/>
      <c r="I144" s="1"/>
    </row>
    <row r="145" spans="1:9" ht="75">
      <c r="A145" s="24" t="s">
        <v>225</v>
      </c>
      <c r="B145" s="41">
        <v>87530</v>
      </c>
      <c r="C145" s="9" t="s">
        <v>156</v>
      </c>
      <c r="D145" s="14" t="s">
        <v>108</v>
      </c>
      <c r="E145" s="20">
        <v>8.0500000000000007</v>
      </c>
      <c r="F145" s="60">
        <v>28.01</v>
      </c>
      <c r="G145" s="5">
        <v>225.6</v>
      </c>
      <c r="H145" s="28"/>
      <c r="I145" s="1"/>
    </row>
    <row r="146" spans="1:9" s="28" customFormat="1" ht="60">
      <c r="A146" s="24" t="s">
        <v>226</v>
      </c>
      <c r="B146" s="35">
        <v>92785</v>
      </c>
      <c r="C146" s="9" t="s">
        <v>162</v>
      </c>
      <c r="D146" s="14" t="s">
        <v>108</v>
      </c>
      <c r="E146" s="20">
        <v>9.65</v>
      </c>
      <c r="F146" s="61">
        <v>8.24</v>
      </c>
      <c r="G146" s="5">
        <v>79.540000000000006</v>
      </c>
    </row>
    <row r="147" spans="1:9" s="28" customFormat="1" ht="30">
      <c r="A147" s="24" t="s">
        <v>227</v>
      </c>
      <c r="B147" s="35">
        <v>92267</v>
      </c>
      <c r="C147" s="9" t="s">
        <v>161</v>
      </c>
      <c r="D147" s="14" t="s">
        <v>13</v>
      </c>
      <c r="E147" s="20">
        <v>2.0099999999999998</v>
      </c>
      <c r="F147" s="15">
        <v>29.17</v>
      </c>
      <c r="G147" s="5">
        <f t="shared" ref="G147:G155" si="12">E147*F147</f>
        <v>58.631699999999995</v>
      </c>
    </row>
    <row r="148" spans="1:9" s="28" customFormat="1" ht="45">
      <c r="A148" s="24" t="s">
        <v>228</v>
      </c>
      <c r="B148" s="35">
        <v>94975</v>
      </c>
      <c r="C148" s="9" t="s">
        <v>166</v>
      </c>
      <c r="D148" s="14" t="s">
        <v>15</v>
      </c>
      <c r="E148" s="20">
        <v>0.09</v>
      </c>
      <c r="F148" s="105">
        <v>380.84</v>
      </c>
      <c r="G148" s="5">
        <v>33.630000000000003</v>
      </c>
    </row>
    <row r="149" spans="1:9" s="28" customFormat="1" ht="30">
      <c r="A149" s="24" t="s">
        <v>229</v>
      </c>
      <c r="B149" s="24">
        <v>73361</v>
      </c>
      <c r="C149" s="9" t="s">
        <v>167</v>
      </c>
      <c r="D149" s="29" t="s">
        <v>15</v>
      </c>
      <c r="E149" s="30">
        <v>0.13</v>
      </c>
      <c r="F149" s="74">
        <v>341.15</v>
      </c>
      <c r="G149" s="5">
        <v>45.26</v>
      </c>
    </row>
    <row r="150" spans="1:9" ht="45">
      <c r="A150" s="24" t="s">
        <v>230</v>
      </c>
      <c r="B150" s="80">
        <v>94974</v>
      </c>
      <c r="C150" s="9" t="s">
        <v>168</v>
      </c>
      <c r="D150" s="14" t="s">
        <v>15</v>
      </c>
      <c r="E150" s="20">
        <v>0.09</v>
      </c>
      <c r="F150" s="75">
        <v>351.59</v>
      </c>
      <c r="G150" s="5">
        <v>31.64</v>
      </c>
      <c r="H150" s="28"/>
      <c r="I150" s="1"/>
    </row>
    <row r="151" spans="1:9" s="28" customFormat="1">
      <c r="A151" s="24" t="s">
        <v>202</v>
      </c>
      <c r="B151" s="35"/>
      <c r="C151" s="9" t="s">
        <v>158</v>
      </c>
      <c r="D151" s="14"/>
      <c r="E151" s="20"/>
      <c r="F151" s="15"/>
      <c r="G151" s="5"/>
    </row>
    <row r="152" spans="1:9" s="28" customFormat="1" ht="60">
      <c r="A152" s="24" t="s">
        <v>231</v>
      </c>
      <c r="B152" s="35" t="s">
        <v>174</v>
      </c>
      <c r="C152" s="9" t="s">
        <v>162</v>
      </c>
      <c r="D152" s="14" t="s">
        <v>108</v>
      </c>
      <c r="E152" s="20">
        <v>9.68</v>
      </c>
      <c r="F152" s="61">
        <v>8.24</v>
      </c>
      <c r="G152" s="5">
        <f t="shared" si="12"/>
        <v>79.763199999999998</v>
      </c>
    </row>
    <row r="153" spans="1:9" s="28" customFormat="1" ht="45">
      <c r="A153" s="24" t="s">
        <v>232</v>
      </c>
      <c r="B153" s="35" t="s">
        <v>175</v>
      </c>
      <c r="C153" s="9" t="s">
        <v>169</v>
      </c>
      <c r="D153" s="14" t="s">
        <v>15</v>
      </c>
      <c r="E153" s="20">
        <v>0.09</v>
      </c>
      <c r="F153" s="61">
        <v>380.84</v>
      </c>
      <c r="G153" s="5">
        <f t="shared" si="12"/>
        <v>34.275599999999997</v>
      </c>
    </row>
    <row r="154" spans="1:9" s="28" customFormat="1" ht="30">
      <c r="A154" s="24" t="s">
        <v>233</v>
      </c>
      <c r="B154" s="35" t="s">
        <v>178</v>
      </c>
      <c r="C154" s="9" t="s">
        <v>161</v>
      </c>
      <c r="D154" s="14" t="s">
        <v>13</v>
      </c>
      <c r="E154" s="20">
        <v>2.1</v>
      </c>
      <c r="F154" s="61">
        <v>29.17</v>
      </c>
      <c r="G154" s="5">
        <f t="shared" si="12"/>
        <v>61.257000000000005</v>
      </c>
    </row>
    <row r="155" spans="1:9" s="23" customFormat="1">
      <c r="A155" s="24" t="s">
        <v>234</v>
      </c>
      <c r="B155" s="41" t="s">
        <v>263</v>
      </c>
      <c r="C155" s="9" t="s">
        <v>159</v>
      </c>
      <c r="D155" s="25" t="s">
        <v>36</v>
      </c>
      <c r="E155" s="33">
        <v>4</v>
      </c>
      <c r="F155" s="42">
        <v>6.07</v>
      </c>
      <c r="G155" s="5">
        <f t="shared" si="12"/>
        <v>24.28</v>
      </c>
    </row>
    <row r="156" spans="1:9" s="12" customFormat="1">
      <c r="A156" s="85"/>
      <c r="B156" s="39"/>
      <c r="C156" s="52"/>
      <c r="D156" s="83"/>
      <c r="E156" s="32"/>
      <c r="F156" s="6" t="s">
        <v>14</v>
      </c>
      <c r="G156" s="78">
        <f>SUM(G141:G155)</f>
        <v>1424.7075000000002</v>
      </c>
    </row>
    <row r="157" spans="1:9" s="68" customFormat="1">
      <c r="A157" s="2">
        <v>15</v>
      </c>
      <c r="B157" s="36"/>
      <c r="C157" s="89" t="s">
        <v>170</v>
      </c>
      <c r="D157" s="89"/>
      <c r="E157" s="89"/>
      <c r="F157" s="89"/>
      <c r="G157" s="89"/>
    </row>
    <row r="158" spans="1:9" s="23" customFormat="1">
      <c r="A158" s="24" t="s">
        <v>94</v>
      </c>
      <c r="B158" s="41"/>
      <c r="C158" s="103" t="s">
        <v>154</v>
      </c>
      <c r="D158" s="44"/>
      <c r="E158" s="44"/>
      <c r="F158" s="55"/>
      <c r="G158" s="44"/>
    </row>
    <row r="159" spans="1:9" s="23" customFormat="1">
      <c r="A159" s="24" t="s">
        <v>235</v>
      </c>
      <c r="B159" s="41">
        <v>93358</v>
      </c>
      <c r="C159" s="9" t="s">
        <v>164</v>
      </c>
      <c r="D159" s="25" t="s">
        <v>15</v>
      </c>
      <c r="E159" s="33">
        <v>4.2</v>
      </c>
      <c r="F159" s="42">
        <v>54.59</v>
      </c>
      <c r="G159" s="5">
        <v>229.11</v>
      </c>
    </row>
    <row r="160" spans="1:9" s="23" customFormat="1" ht="30">
      <c r="A160" s="24" t="s">
        <v>236</v>
      </c>
      <c r="B160" s="24" t="s">
        <v>312</v>
      </c>
      <c r="C160" s="9" t="s">
        <v>165</v>
      </c>
      <c r="D160" s="29" t="s">
        <v>15</v>
      </c>
      <c r="E160" s="30">
        <v>0.88</v>
      </c>
      <c r="F160" s="56">
        <v>44.4</v>
      </c>
      <c r="G160" s="5">
        <v>39.21</v>
      </c>
    </row>
    <row r="161" spans="1:9" ht="60">
      <c r="A161" s="24" t="s">
        <v>237</v>
      </c>
      <c r="B161" s="41">
        <v>87506</v>
      </c>
      <c r="C161" s="9" t="s">
        <v>257</v>
      </c>
      <c r="D161" s="14" t="s">
        <v>13</v>
      </c>
      <c r="E161" s="20">
        <v>9.8800000000000008</v>
      </c>
      <c r="F161" s="60">
        <v>50.09</v>
      </c>
      <c r="G161" s="5">
        <f t="shared" ref="G161:G165" si="13">E161*F161</f>
        <v>494.88920000000007</v>
      </c>
      <c r="H161" s="28"/>
      <c r="I161" s="1"/>
    </row>
    <row r="162" spans="1:9" s="59" customFormat="1">
      <c r="A162" s="24" t="s">
        <v>118</v>
      </c>
      <c r="B162" s="35"/>
      <c r="C162" s="9" t="s">
        <v>158</v>
      </c>
      <c r="D162" s="14"/>
      <c r="E162" s="20"/>
      <c r="F162" s="42"/>
      <c r="G162" s="3"/>
      <c r="H162" s="77"/>
    </row>
    <row r="163" spans="1:9" s="28" customFormat="1" ht="60">
      <c r="A163" s="24" t="s">
        <v>238</v>
      </c>
      <c r="B163" s="35">
        <v>92785</v>
      </c>
      <c r="C163" s="9" t="s">
        <v>162</v>
      </c>
      <c r="D163" s="14" t="s">
        <v>108</v>
      </c>
      <c r="E163" s="20">
        <v>11.86</v>
      </c>
      <c r="F163" s="60">
        <v>8.24</v>
      </c>
      <c r="G163" s="5">
        <f t="shared" si="13"/>
        <v>97.726399999999998</v>
      </c>
    </row>
    <row r="164" spans="1:9" s="28" customFormat="1" ht="45">
      <c r="A164" s="24" t="s">
        <v>239</v>
      </c>
      <c r="B164" s="35">
        <v>94975</v>
      </c>
      <c r="C164" s="9" t="s">
        <v>169</v>
      </c>
      <c r="D164" s="14" t="s">
        <v>15</v>
      </c>
      <c r="E164" s="20">
        <v>0.11</v>
      </c>
      <c r="F164" s="60">
        <v>380.84</v>
      </c>
      <c r="G164" s="5">
        <f t="shared" si="13"/>
        <v>41.892399999999995</v>
      </c>
    </row>
    <row r="165" spans="1:9" s="28" customFormat="1" ht="30">
      <c r="A165" s="24" t="s">
        <v>240</v>
      </c>
      <c r="B165" s="35">
        <v>92267</v>
      </c>
      <c r="C165" s="9" t="s">
        <v>161</v>
      </c>
      <c r="D165" s="14" t="s">
        <v>13</v>
      </c>
      <c r="E165" s="20">
        <v>2.64</v>
      </c>
      <c r="F165" s="60">
        <v>29.17</v>
      </c>
      <c r="G165" s="5">
        <f t="shared" si="13"/>
        <v>77.008800000000008</v>
      </c>
    </row>
    <row r="166" spans="1:9" s="12" customFormat="1">
      <c r="A166" s="85"/>
      <c r="B166" s="35"/>
      <c r="C166" s="52"/>
      <c r="D166" s="83"/>
      <c r="E166" s="32"/>
      <c r="F166" s="6" t="s">
        <v>14</v>
      </c>
      <c r="G166" s="78">
        <f>SUM(G159:G165)</f>
        <v>979.83680000000004</v>
      </c>
    </row>
    <row r="167" spans="1:9" s="68" customFormat="1">
      <c r="A167" s="2">
        <v>16</v>
      </c>
      <c r="B167" s="36"/>
      <c r="C167" s="89" t="s">
        <v>101</v>
      </c>
      <c r="D167" s="89"/>
      <c r="E167" s="89"/>
      <c r="F167" s="89"/>
      <c r="G167" s="89"/>
    </row>
    <row r="168" spans="1:9" ht="75">
      <c r="A168" s="3" t="s">
        <v>97</v>
      </c>
      <c r="B168" s="35">
        <v>93145</v>
      </c>
      <c r="C168" s="9" t="s">
        <v>102</v>
      </c>
      <c r="D168" s="14" t="s">
        <v>36</v>
      </c>
      <c r="E168" s="20">
        <v>1</v>
      </c>
      <c r="F168" s="15">
        <v>133.04</v>
      </c>
      <c r="G168" s="5">
        <f t="shared" ref="G168:G172" si="14">E168*F168</f>
        <v>133.04</v>
      </c>
      <c r="H168" s="28"/>
      <c r="I168" s="1"/>
    </row>
    <row r="169" spans="1:9" ht="30">
      <c r="A169" s="3" t="s">
        <v>98</v>
      </c>
      <c r="B169" s="35">
        <v>93040</v>
      </c>
      <c r="C169" s="9" t="s">
        <v>103</v>
      </c>
      <c r="D169" s="14" t="s">
        <v>36</v>
      </c>
      <c r="E169" s="20">
        <v>1</v>
      </c>
      <c r="F169" s="15">
        <v>11.07</v>
      </c>
      <c r="G169" s="5">
        <f t="shared" si="14"/>
        <v>11.07</v>
      </c>
      <c r="H169" s="28"/>
      <c r="I169" s="1"/>
    </row>
    <row r="170" spans="1:9" s="28" customFormat="1" ht="45">
      <c r="A170" s="3" t="s">
        <v>99</v>
      </c>
      <c r="B170" s="35">
        <v>91931</v>
      </c>
      <c r="C170" s="9" t="s">
        <v>171</v>
      </c>
      <c r="D170" s="14" t="s">
        <v>172</v>
      </c>
      <c r="E170" s="20">
        <v>3.16</v>
      </c>
      <c r="F170" s="60">
        <v>5.29</v>
      </c>
      <c r="G170" s="5">
        <f t="shared" si="14"/>
        <v>16.7164</v>
      </c>
    </row>
    <row r="171" spans="1:9" s="28" customFormat="1" ht="45">
      <c r="A171" s="3" t="s">
        <v>203</v>
      </c>
      <c r="B171" s="35">
        <v>91873</v>
      </c>
      <c r="C171" s="9" t="s">
        <v>173</v>
      </c>
      <c r="D171" s="14" t="s">
        <v>172</v>
      </c>
      <c r="E171" s="20">
        <v>1.27</v>
      </c>
      <c r="F171" s="60">
        <v>11.98</v>
      </c>
      <c r="G171" s="5">
        <f t="shared" si="14"/>
        <v>15.214600000000001</v>
      </c>
    </row>
    <row r="172" spans="1:9" s="23" customFormat="1" ht="30">
      <c r="A172" s="3" t="s">
        <v>204</v>
      </c>
      <c r="B172" s="24" t="s">
        <v>313</v>
      </c>
      <c r="C172" s="9" t="s">
        <v>104</v>
      </c>
      <c r="D172" s="29" t="s">
        <v>36</v>
      </c>
      <c r="E172" s="30">
        <v>1</v>
      </c>
      <c r="F172" s="63">
        <v>3.5</v>
      </c>
      <c r="G172" s="5">
        <f t="shared" si="14"/>
        <v>3.5</v>
      </c>
    </row>
    <row r="173" spans="1:9" s="12" customFormat="1">
      <c r="A173" s="85"/>
      <c r="B173" s="39"/>
      <c r="C173" s="52"/>
      <c r="D173" s="83"/>
      <c r="E173" s="32"/>
      <c r="F173" s="6" t="s">
        <v>14</v>
      </c>
      <c r="G173" s="78">
        <f>SUM(G168:G172)</f>
        <v>179.54099999999997</v>
      </c>
    </row>
    <row r="174" spans="1:9" s="70" customFormat="1">
      <c r="A174" s="11">
        <v>17</v>
      </c>
      <c r="B174" s="40"/>
      <c r="C174" s="76" t="s">
        <v>10</v>
      </c>
      <c r="D174" s="76"/>
      <c r="E174" s="76"/>
      <c r="F174" s="76"/>
      <c r="G174" s="76"/>
    </row>
    <row r="175" spans="1:9" s="4" customFormat="1">
      <c r="A175" s="64" t="s">
        <v>100</v>
      </c>
      <c r="B175" s="38">
        <v>9537</v>
      </c>
      <c r="C175" s="103" t="s">
        <v>116</v>
      </c>
      <c r="D175" s="21" t="s">
        <v>13</v>
      </c>
      <c r="E175" s="31">
        <v>8.8800000000000008</v>
      </c>
      <c r="F175" s="15">
        <v>2.08</v>
      </c>
      <c r="G175" s="5">
        <f t="shared" ref="G175" si="15">E175*F175</f>
        <v>18.470400000000001</v>
      </c>
    </row>
    <row r="176" spans="1:9" s="12" customFormat="1">
      <c r="A176" s="85"/>
      <c r="B176" s="39"/>
      <c r="C176" s="52"/>
      <c r="D176" s="83"/>
      <c r="E176" s="32"/>
      <c r="F176" s="6" t="s">
        <v>14</v>
      </c>
      <c r="G176" s="78">
        <f>G175</f>
        <v>18.470400000000001</v>
      </c>
    </row>
    <row r="177" spans="1:9">
      <c r="A177" s="3"/>
      <c r="B177" s="35"/>
      <c r="C177" s="51"/>
      <c r="D177" s="14"/>
      <c r="E177" s="20"/>
      <c r="F177" s="15"/>
      <c r="G177" s="18"/>
    </row>
    <row r="178" spans="1:9">
      <c r="A178" s="138" t="s">
        <v>105</v>
      </c>
      <c r="B178" s="139"/>
      <c r="C178" s="139"/>
      <c r="D178" s="139"/>
      <c r="E178" s="139"/>
      <c r="F178" s="140"/>
      <c r="G178" s="107">
        <f>G176+G166+G156+G138+G125+G88+G72+G54+G48+G45+G42+G31+G25+G19+G15+G11+G173</f>
        <v>10536.287699999999</v>
      </c>
      <c r="H178" s="73"/>
    </row>
    <row r="179" spans="1:9">
      <c r="A179" s="141" t="s">
        <v>315</v>
      </c>
      <c r="B179" s="142"/>
      <c r="C179" s="142"/>
      <c r="D179" s="142"/>
      <c r="E179" s="142"/>
      <c r="F179" s="143"/>
      <c r="G179" s="58">
        <f>G178*G3</f>
        <v>2769.9900363299998</v>
      </c>
      <c r="H179" s="73" t="e">
        <f>#REF!*5</f>
        <v>#REF!</v>
      </c>
    </row>
    <row r="180" spans="1:9" s="28" customFormat="1">
      <c r="A180" s="138" t="s">
        <v>314</v>
      </c>
      <c r="B180" s="139"/>
      <c r="C180" s="139"/>
      <c r="D180" s="139"/>
      <c r="E180" s="139"/>
      <c r="F180" s="140"/>
      <c r="G180" s="107">
        <f>G178+G179</f>
        <v>13306.277736329999</v>
      </c>
      <c r="H180" s="73"/>
    </row>
    <row r="181" spans="1:9" s="28" customFormat="1">
      <c r="A181" s="141" t="s">
        <v>251</v>
      </c>
      <c r="B181" s="142"/>
      <c r="C181" s="142"/>
      <c r="D181" s="142"/>
      <c r="E181" s="142"/>
      <c r="F181" s="143"/>
      <c r="G181" s="8">
        <v>23</v>
      </c>
      <c r="H181" s="73"/>
    </row>
    <row r="182" spans="1:9">
      <c r="A182" s="138" t="s">
        <v>252</v>
      </c>
      <c r="B182" s="139"/>
      <c r="C182" s="139"/>
      <c r="D182" s="139"/>
      <c r="E182" s="139"/>
      <c r="F182" s="140"/>
      <c r="G182" s="107">
        <f>G180*G181</f>
        <v>306044.38793559</v>
      </c>
    </row>
    <row r="183" spans="1:9" ht="15.75" thickBot="1">
      <c r="A183" s="90"/>
      <c r="B183" s="91"/>
      <c r="C183" s="84"/>
      <c r="D183" s="92"/>
      <c r="E183" s="93"/>
      <c r="F183" s="94"/>
      <c r="G183" s="95"/>
    </row>
    <row r="184" spans="1:9" s="68" customFormat="1" ht="15.75" thickBot="1">
      <c r="A184" s="135"/>
      <c r="B184" s="136"/>
      <c r="C184" s="136"/>
      <c r="D184" s="136"/>
      <c r="E184" s="136"/>
      <c r="F184" s="136"/>
      <c r="G184" s="137"/>
    </row>
    <row r="185" spans="1:9" ht="15.75" thickBot="1">
      <c r="G185" s="27"/>
    </row>
    <row r="186" spans="1:9" ht="15.75" thickBot="1">
      <c r="F186" s="79">
        <v>469985.25</v>
      </c>
      <c r="G186" s="82" t="s">
        <v>252</v>
      </c>
      <c r="H186" s="79">
        <f>229295.91</f>
        <v>229295.91</v>
      </c>
      <c r="I186" s="12" t="s">
        <v>255</v>
      </c>
    </row>
    <row r="187" spans="1:9" ht="15.75" thickBot="1">
      <c r="F187" s="79">
        <f>99825.81+86104.62+1280.03</f>
        <v>187210.46</v>
      </c>
      <c r="G187" s="82" t="s">
        <v>253</v>
      </c>
      <c r="H187" s="133">
        <f>F187</f>
        <v>187210.46</v>
      </c>
      <c r="I187" s="12" t="s">
        <v>253</v>
      </c>
    </row>
    <row r="188" spans="1:9" ht="15.75" thickBot="1">
      <c r="F188" s="79">
        <f>F186-F187</f>
        <v>282774.79000000004</v>
      </c>
      <c r="G188" s="82" t="s">
        <v>254</v>
      </c>
      <c r="H188" s="134">
        <f>H186-H187</f>
        <v>42085.450000000012</v>
      </c>
      <c r="I188" s="12" t="s">
        <v>256</v>
      </c>
    </row>
    <row r="192" spans="1:9">
      <c r="F192" s="17">
        <f>G182-F188</f>
        <v>23269.597935589962</v>
      </c>
    </row>
    <row r="196" ht="9" customHeight="1"/>
  </sheetData>
  <mergeCells count="18">
    <mergeCell ref="A7:G7"/>
    <mergeCell ref="C1:G1"/>
    <mergeCell ref="B4:B5"/>
    <mergeCell ref="D2:G2"/>
    <mergeCell ref="A1:A2"/>
    <mergeCell ref="D4:G4"/>
    <mergeCell ref="D5:G5"/>
    <mergeCell ref="A6:G6"/>
    <mergeCell ref="C3:C5"/>
    <mergeCell ref="A3:A5"/>
    <mergeCell ref="D3:F3"/>
    <mergeCell ref="B1:B2"/>
    <mergeCell ref="A184:G184"/>
    <mergeCell ref="A178:F178"/>
    <mergeCell ref="A179:F179"/>
    <mergeCell ref="A182:F182"/>
    <mergeCell ref="A181:F181"/>
    <mergeCell ref="A180:F180"/>
  </mergeCells>
  <phoneticPr fontId="2" type="noConversion"/>
  <pageMargins left="0.511811024" right="0.511811024" top="0.78740157499999996" bottom="0.78740157499999996" header="0.31496062000000002" footer="0.31496062000000002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1"/>
  <sheetViews>
    <sheetView view="pageBreakPreview" topLeftCell="A67" zoomScaleNormal="100" zoomScaleSheetLayoutView="100" workbookViewId="0">
      <selection activeCell="I369" sqref="I369:I370"/>
    </sheetView>
  </sheetViews>
  <sheetFormatPr defaultColWidth="9.140625" defaultRowHeight="15"/>
  <cols>
    <col min="1" max="1" width="19.7109375" style="10" customWidth="1"/>
    <col min="2" max="2" width="42.28515625" style="116" customWidth="1"/>
    <col min="3" max="4" width="9.140625" style="28"/>
    <col min="5" max="5" width="10.5703125" style="19" bestFit="1" customWidth="1"/>
    <col min="6" max="6" width="10.7109375" style="28" bestFit="1" customWidth="1"/>
    <col min="7" max="16384" width="9.140625" style="28"/>
  </cols>
  <sheetData>
    <row r="1" spans="1:16">
      <c r="A1" s="156" t="s">
        <v>115</v>
      </c>
      <c r="B1" s="156"/>
      <c r="C1" s="156"/>
      <c r="D1" s="156"/>
      <c r="E1" s="156"/>
      <c r="F1" s="156"/>
    </row>
    <row r="2" spans="1:16" ht="6" customHeight="1"/>
    <row r="3" spans="1:16" s="68" customFormat="1" ht="31.5" customHeight="1">
      <c r="A3" s="86" t="s">
        <v>262</v>
      </c>
      <c r="B3" s="155" t="s">
        <v>33</v>
      </c>
      <c r="C3" s="155"/>
      <c r="D3" s="155"/>
      <c r="E3" s="155"/>
      <c r="F3" s="87" t="s">
        <v>333</v>
      </c>
      <c r="G3" s="117"/>
      <c r="H3" s="4"/>
      <c r="I3" s="4"/>
      <c r="J3" s="4"/>
      <c r="K3" s="4"/>
      <c r="L3" s="4"/>
      <c r="M3" s="4"/>
      <c r="N3" s="4"/>
      <c r="O3" s="4"/>
      <c r="P3" s="4"/>
    </row>
    <row r="4" spans="1:16">
      <c r="A4" s="65" t="s">
        <v>110</v>
      </c>
      <c r="B4" s="72" t="s">
        <v>111</v>
      </c>
      <c r="C4" s="65" t="s">
        <v>36</v>
      </c>
      <c r="D4" s="65" t="s">
        <v>112</v>
      </c>
      <c r="E4" s="66" t="s">
        <v>113</v>
      </c>
      <c r="F4" s="26" t="s">
        <v>114</v>
      </c>
    </row>
    <row r="5" spans="1:16" ht="42.75">
      <c r="A5" s="13" t="s">
        <v>334</v>
      </c>
      <c r="B5" s="118" t="s">
        <v>338</v>
      </c>
      <c r="C5" s="97" t="s">
        <v>172</v>
      </c>
      <c r="D5" s="97">
        <v>3.05</v>
      </c>
      <c r="E5" s="5">
        <v>15.99</v>
      </c>
      <c r="F5" s="67">
        <f>E5*D5</f>
        <v>48.769500000000001</v>
      </c>
    </row>
    <row r="6" spans="1:16" ht="28.5">
      <c r="A6" s="13" t="s">
        <v>335</v>
      </c>
      <c r="B6" s="118" t="s">
        <v>339</v>
      </c>
      <c r="C6" s="97" t="s">
        <v>340</v>
      </c>
      <c r="D6" s="97">
        <v>0.5</v>
      </c>
      <c r="E6" s="5">
        <v>9.07</v>
      </c>
      <c r="F6" s="67">
        <f t="shared" ref="F6:F11" si="0">E6*D6</f>
        <v>4.5350000000000001</v>
      </c>
    </row>
    <row r="7" spans="1:16" ht="28.5">
      <c r="A7" s="115" t="s">
        <v>336</v>
      </c>
      <c r="B7" s="118" t="s">
        <v>249</v>
      </c>
      <c r="C7" s="97" t="s">
        <v>341</v>
      </c>
      <c r="D7" s="97">
        <v>0.54</v>
      </c>
      <c r="E7" s="5">
        <v>17.260000000000002</v>
      </c>
      <c r="F7" s="67">
        <f>E7*D7</f>
        <v>9.3204000000000011</v>
      </c>
    </row>
    <row r="8" spans="1:16" ht="28.5">
      <c r="A8" s="115" t="s">
        <v>337</v>
      </c>
      <c r="B8" s="118" t="s">
        <v>107</v>
      </c>
      <c r="C8" s="97" t="s">
        <v>341</v>
      </c>
      <c r="D8" s="97">
        <v>0.18</v>
      </c>
      <c r="E8" s="5">
        <v>13.8</v>
      </c>
      <c r="F8" s="67">
        <f t="shared" si="0"/>
        <v>2.484</v>
      </c>
    </row>
    <row r="9" spans="1:16">
      <c r="A9" s="13"/>
      <c r="B9" s="119"/>
      <c r="C9" s="97"/>
      <c r="D9" s="97"/>
      <c r="E9" s="5"/>
      <c r="F9" s="67">
        <f t="shared" si="0"/>
        <v>0</v>
      </c>
    </row>
    <row r="10" spans="1:16">
      <c r="A10" s="13"/>
      <c r="B10" s="119"/>
      <c r="C10" s="97"/>
      <c r="D10" s="97"/>
      <c r="E10" s="5"/>
      <c r="F10" s="67">
        <f t="shared" si="0"/>
        <v>0</v>
      </c>
    </row>
    <row r="11" spans="1:16">
      <c r="A11" s="13"/>
      <c r="B11" s="119"/>
      <c r="C11" s="97"/>
      <c r="D11" s="97"/>
      <c r="E11" s="5"/>
      <c r="F11" s="67">
        <f t="shared" si="0"/>
        <v>0</v>
      </c>
    </row>
    <row r="12" spans="1:16">
      <c r="A12" s="71"/>
      <c r="B12" s="120"/>
      <c r="C12" s="97"/>
      <c r="D12" s="97"/>
      <c r="E12" s="6" t="s">
        <v>14</v>
      </c>
      <c r="F12" s="6">
        <f>SUM(F5:F11)</f>
        <v>65.108900000000006</v>
      </c>
    </row>
    <row r="14" spans="1:16" ht="32.25" customHeight="1">
      <c r="A14" s="86" t="s">
        <v>342</v>
      </c>
      <c r="B14" s="155" t="s">
        <v>343</v>
      </c>
      <c r="C14" s="155"/>
      <c r="D14" s="155"/>
      <c r="E14" s="155"/>
      <c r="F14" s="98" t="s">
        <v>333</v>
      </c>
    </row>
    <row r="15" spans="1:16">
      <c r="A15" s="65" t="s">
        <v>110</v>
      </c>
      <c r="B15" s="72" t="s">
        <v>111</v>
      </c>
      <c r="C15" s="65" t="s">
        <v>36</v>
      </c>
      <c r="D15" s="65" t="s">
        <v>112</v>
      </c>
      <c r="E15" s="66" t="s">
        <v>113</v>
      </c>
      <c r="F15" s="26" t="s">
        <v>114</v>
      </c>
    </row>
    <row r="16" spans="1:16" ht="57">
      <c r="A16" s="13" t="s">
        <v>344</v>
      </c>
      <c r="B16" s="118" t="s">
        <v>347</v>
      </c>
      <c r="C16" s="97" t="s">
        <v>350</v>
      </c>
      <c r="D16" s="97">
        <v>2</v>
      </c>
      <c r="E16" s="5">
        <v>0.15</v>
      </c>
      <c r="F16" s="67">
        <f>E16*D16</f>
        <v>0.3</v>
      </c>
    </row>
    <row r="17" spans="1:6" ht="57">
      <c r="A17" s="13" t="s">
        <v>345</v>
      </c>
      <c r="B17" s="118" t="s">
        <v>348</v>
      </c>
      <c r="C17" s="97" t="s">
        <v>351</v>
      </c>
      <c r="D17" s="97">
        <v>2</v>
      </c>
      <c r="E17" s="5">
        <v>2.2799999999999998</v>
      </c>
      <c r="F17" s="67">
        <f t="shared" ref="F17:F19" si="1">E17*D17</f>
        <v>4.5599999999999996</v>
      </c>
    </row>
    <row r="18" spans="1:6" ht="42.75">
      <c r="A18" s="115" t="s">
        <v>346</v>
      </c>
      <c r="B18" s="118" t="s">
        <v>349</v>
      </c>
      <c r="C18" s="97" t="s">
        <v>333</v>
      </c>
      <c r="D18" s="97">
        <v>1.27</v>
      </c>
      <c r="E18" s="5">
        <v>30.12</v>
      </c>
      <c r="F18" s="67">
        <f t="shared" si="1"/>
        <v>38.252400000000002</v>
      </c>
    </row>
    <row r="19" spans="1:6" ht="28.5">
      <c r="A19" s="115" t="s">
        <v>336</v>
      </c>
      <c r="B19" s="118" t="s">
        <v>249</v>
      </c>
      <c r="C19" s="97" t="s">
        <v>341</v>
      </c>
      <c r="D19" s="97">
        <v>0.41</v>
      </c>
      <c r="E19" s="5">
        <v>17.260000000000002</v>
      </c>
      <c r="F19" s="67">
        <f t="shared" si="1"/>
        <v>7.0766</v>
      </c>
    </row>
    <row r="20" spans="1:6" ht="28.5">
      <c r="A20" s="115" t="s">
        <v>337</v>
      </c>
      <c r="B20" s="118" t="s">
        <v>107</v>
      </c>
      <c r="C20" s="97" t="s">
        <v>341</v>
      </c>
      <c r="D20" s="97">
        <v>0.14000000000000001</v>
      </c>
      <c r="E20" s="5">
        <v>13.8</v>
      </c>
      <c r="F20" s="67">
        <v>1.89</v>
      </c>
    </row>
    <row r="21" spans="1:6">
      <c r="A21" s="71"/>
      <c r="B21" s="120"/>
      <c r="C21" s="97"/>
      <c r="D21" s="97"/>
      <c r="E21" s="6" t="s">
        <v>14</v>
      </c>
      <c r="F21" s="6">
        <f>F20+F19+F18+F17+F16</f>
        <v>52.079000000000001</v>
      </c>
    </row>
    <row r="23" spans="1:6">
      <c r="A23" s="86" t="s">
        <v>263</v>
      </c>
      <c r="B23" s="155" t="s">
        <v>159</v>
      </c>
      <c r="C23" s="155"/>
      <c r="D23" s="155"/>
      <c r="E23" s="155"/>
      <c r="F23" s="98" t="s">
        <v>351</v>
      </c>
    </row>
    <row r="24" spans="1:6">
      <c r="A24" s="65" t="s">
        <v>110</v>
      </c>
      <c r="B24" s="72" t="s">
        <v>111</v>
      </c>
      <c r="C24" s="65" t="s">
        <v>36</v>
      </c>
      <c r="D24" s="65" t="s">
        <v>112</v>
      </c>
      <c r="E24" s="66" t="s">
        <v>113</v>
      </c>
      <c r="F24" s="26" t="s">
        <v>114</v>
      </c>
    </row>
    <row r="25" spans="1:6" ht="28.5">
      <c r="A25" s="13" t="s">
        <v>352</v>
      </c>
      <c r="B25" s="118" t="s">
        <v>354</v>
      </c>
      <c r="C25" s="97" t="s">
        <v>172</v>
      </c>
      <c r="D25" s="97">
        <v>0.16</v>
      </c>
      <c r="E25" s="5">
        <v>1.8</v>
      </c>
      <c r="F25" s="67">
        <f>E25*D25</f>
        <v>0.28800000000000003</v>
      </c>
    </row>
    <row r="26" spans="1:6">
      <c r="A26" s="13" t="s">
        <v>353</v>
      </c>
      <c r="B26" s="118" t="s">
        <v>355</v>
      </c>
      <c r="C26" s="97" t="s">
        <v>340</v>
      </c>
      <c r="D26" s="97">
        <v>0.45</v>
      </c>
      <c r="E26" s="5">
        <v>5.17</v>
      </c>
      <c r="F26" s="67">
        <f t="shared" ref="F26" si="2">E26*D26</f>
        <v>2.3265000000000002</v>
      </c>
    </row>
    <row r="27" spans="1:6" ht="28.5">
      <c r="A27" s="115" t="s">
        <v>337</v>
      </c>
      <c r="B27" s="118" t="s">
        <v>107</v>
      </c>
      <c r="C27" s="97" t="s">
        <v>341</v>
      </c>
      <c r="D27" s="97">
        <v>0.25</v>
      </c>
      <c r="E27" s="5">
        <v>13.8</v>
      </c>
      <c r="F27" s="67">
        <f>E27*D27</f>
        <v>3.45</v>
      </c>
    </row>
    <row r="28" spans="1:6">
      <c r="A28" s="71"/>
      <c r="B28" s="120"/>
      <c r="C28" s="97"/>
      <c r="D28" s="97"/>
      <c r="E28" s="6" t="s">
        <v>14</v>
      </c>
      <c r="F28" s="6">
        <v>6.07</v>
      </c>
    </row>
    <row r="30" spans="1:6">
      <c r="A30" s="86" t="s">
        <v>372</v>
      </c>
      <c r="B30" s="155" t="s">
        <v>373</v>
      </c>
      <c r="C30" s="155"/>
      <c r="D30" s="155"/>
      <c r="E30" s="155"/>
      <c r="F30" s="87" t="s">
        <v>333</v>
      </c>
    </row>
    <row r="31" spans="1:6">
      <c r="A31" s="65" t="s">
        <v>110</v>
      </c>
      <c r="B31" s="72" t="s">
        <v>111</v>
      </c>
      <c r="C31" s="65" t="s">
        <v>36</v>
      </c>
      <c r="D31" s="65" t="s">
        <v>112</v>
      </c>
      <c r="E31" s="66" t="s">
        <v>113</v>
      </c>
      <c r="F31" s="26" t="s">
        <v>114</v>
      </c>
    </row>
    <row r="32" spans="1:6" ht="28.5">
      <c r="A32" s="13" t="s">
        <v>374</v>
      </c>
      <c r="B32" s="118" t="s">
        <v>379</v>
      </c>
      <c r="C32" s="97" t="s">
        <v>341</v>
      </c>
      <c r="D32" s="97">
        <v>0.1</v>
      </c>
      <c r="E32" s="5">
        <v>17.16</v>
      </c>
      <c r="F32" s="67">
        <v>1.71</v>
      </c>
    </row>
    <row r="33" spans="1:6" ht="28.5">
      <c r="A33" s="13" t="s">
        <v>337</v>
      </c>
      <c r="B33" s="118" t="s">
        <v>107</v>
      </c>
      <c r="C33" s="97" t="s">
        <v>341</v>
      </c>
      <c r="D33" s="97">
        <v>0.1</v>
      </c>
      <c r="E33" s="5">
        <v>13.8</v>
      </c>
      <c r="F33" s="67">
        <f t="shared" ref="F33" si="3">E33*D33</f>
        <v>1.3800000000000001</v>
      </c>
    </row>
    <row r="34" spans="1:6" ht="28.5">
      <c r="A34" s="115" t="s">
        <v>375</v>
      </c>
      <c r="B34" s="118" t="s">
        <v>380</v>
      </c>
      <c r="C34" s="97" t="s">
        <v>340</v>
      </c>
      <c r="D34" s="97">
        <v>0.02</v>
      </c>
      <c r="E34" s="5">
        <v>8.56</v>
      </c>
      <c r="F34" s="67">
        <f>E34*D34</f>
        <v>0.17120000000000002</v>
      </c>
    </row>
    <row r="35" spans="1:6" ht="57">
      <c r="A35" s="115" t="s">
        <v>376</v>
      </c>
      <c r="B35" s="118" t="s">
        <v>381</v>
      </c>
      <c r="C35" s="97" t="s">
        <v>172</v>
      </c>
      <c r="D35" s="97">
        <v>0.12</v>
      </c>
      <c r="E35" s="5">
        <v>2.88</v>
      </c>
      <c r="F35" s="67">
        <v>0.34</v>
      </c>
    </row>
    <row r="36" spans="1:6" ht="28.5">
      <c r="A36" s="13" t="s">
        <v>377</v>
      </c>
      <c r="B36" s="118" t="s">
        <v>382</v>
      </c>
      <c r="C36" s="97" t="s">
        <v>340</v>
      </c>
      <c r="D36" s="97">
        <v>0.01</v>
      </c>
      <c r="E36" s="5">
        <v>8.85</v>
      </c>
      <c r="F36" s="67">
        <v>0.08</v>
      </c>
    </row>
    <row r="37" spans="1:6" ht="42.75">
      <c r="A37" s="13" t="s">
        <v>378</v>
      </c>
      <c r="B37" s="118" t="s">
        <v>383</v>
      </c>
      <c r="C37" s="97" t="s">
        <v>172</v>
      </c>
      <c r="D37" s="97">
        <v>0.1067</v>
      </c>
      <c r="E37" s="5">
        <v>3.55</v>
      </c>
      <c r="F37" s="67">
        <v>0.37</v>
      </c>
    </row>
    <row r="38" spans="1:6">
      <c r="A38" s="13"/>
      <c r="B38" s="118"/>
      <c r="C38" s="97"/>
      <c r="D38" s="97"/>
      <c r="E38" s="5"/>
      <c r="F38" s="67">
        <f t="shared" ref="F38" si="4">E38*D38</f>
        <v>0</v>
      </c>
    </row>
    <row r="39" spans="1:6">
      <c r="A39" s="71"/>
      <c r="B39" s="120"/>
      <c r="C39" s="97"/>
      <c r="D39" s="97"/>
      <c r="E39" s="6" t="s">
        <v>14</v>
      </c>
      <c r="F39" s="6">
        <f>SUM(F32:F38)</f>
        <v>4.0511999999999997</v>
      </c>
    </row>
    <row r="41" spans="1:6">
      <c r="A41" s="86">
        <f>'PLANILHA ORÇAMEN.'!B13</f>
        <v>93358</v>
      </c>
      <c r="B41" s="155" t="str">
        <f>'PLANILHA ORÇAMEN.'!C13</f>
        <v>ESCAVAÇÃO MANUAL DE VALAS COM PROFUNDIDADE MENOR OU IGUAL A 1,30 M.</v>
      </c>
      <c r="C41" s="155"/>
      <c r="D41" s="155"/>
      <c r="E41" s="155"/>
      <c r="F41" s="87" t="s">
        <v>333</v>
      </c>
    </row>
    <row r="42" spans="1:6">
      <c r="A42" s="65" t="s">
        <v>110</v>
      </c>
      <c r="B42" s="72" t="s">
        <v>111</v>
      </c>
      <c r="C42" s="65" t="s">
        <v>36</v>
      </c>
      <c r="D42" s="65" t="s">
        <v>112</v>
      </c>
      <c r="E42" s="66" t="s">
        <v>113</v>
      </c>
      <c r="F42" s="26" t="s">
        <v>114</v>
      </c>
    </row>
    <row r="43" spans="1:6" ht="28.5">
      <c r="A43" s="13" t="s">
        <v>337</v>
      </c>
      <c r="B43" s="118" t="s">
        <v>107</v>
      </c>
      <c r="C43" s="97" t="s">
        <v>341</v>
      </c>
      <c r="D43" s="97">
        <v>3.956</v>
      </c>
      <c r="E43" s="5">
        <v>13.8</v>
      </c>
      <c r="F43" s="67">
        <f>E43*D43</f>
        <v>54.592800000000004</v>
      </c>
    </row>
    <row r="44" spans="1:6">
      <c r="A44" s="71"/>
      <c r="B44" s="120"/>
      <c r="C44" s="97"/>
      <c r="D44" s="97"/>
      <c r="E44" s="6" t="s">
        <v>14</v>
      </c>
      <c r="F44" s="6">
        <f>SUM(F43:F43)</f>
        <v>54.592800000000004</v>
      </c>
    </row>
    <row r="46" spans="1:6" ht="40.5" customHeight="1">
      <c r="A46" s="86">
        <f>'PLANILHA ORÇAMEN.'!B14</f>
        <v>73361</v>
      </c>
      <c r="B46" s="155" t="str">
        <f>'PLANILHA ORÇAMEN.'!C14</f>
        <v>CONCRETO CICLOPICO FCK=10MPA 30% PEDRA DE MAO INCLUSIVE LANÇAMENTO</v>
      </c>
      <c r="C46" s="155"/>
      <c r="D46" s="155"/>
      <c r="E46" s="155"/>
      <c r="F46" s="87" t="s">
        <v>393</v>
      </c>
    </row>
    <row r="47" spans="1:6">
      <c r="A47" s="65" t="s">
        <v>110</v>
      </c>
      <c r="B47" s="72" t="s">
        <v>111</v>
      </c>
      <c r="C47" s="65" t="s">
        <v>36</v>
      </c>
      <c r="D47" s="65" t="s">
        <v>112</v>
      </c>
      <c r="E47" s="66" t="s">
        <v>113</v>
      </c>
      <c r="F47" s="26" t="s">
        <v>114</v>
      </c>
    </row>
    <row r="48" spans="1:6" ht="28.5">
      <c r="A48" s="13" t="s">
        <v>374</v>
      </c>
      <c r="B48" s="118" t="s">
        <v>379</v>
      </c>
      <c r="C48" s="97" t="s">
        <v>341</v>
      </c>
      <c r="D48" s="97">
        <v>0.46899999999999997</v>
      </c>
      <c r="E48" s="5">
        <v>17.16</v>
      </c>
      <c r="F48" s="67">
        <v>8.0399999999999991</v>
      </c>
    </row>
    <row r="49" spans="1:6" ht="28.5">
      <c r="A49" s="13" t="s">
        <v>336</v>
      </c>
      <c r="B49" s="118" t="s">
        <v>249</v>
      </c>
      <c r="C49" s="97" t="s">
        <v>341</v>
      </c>
      <c r="D49" s="97">
        <v>0.46899999999999997</v>
      </c>
      <c r="E49" s="5">
        <v>17.260000000000002</v>
      </c>
      <c r="F49" s="67">
        <v>8.09</v>
      </c>
    </row>
    <row r="50" spans="1:6" ht="28.5">
      <c r="A50" s="115" t="s">
        <v>337</v>
      </c>
      <c r="B50" s="118" t="s">
        <v>107</v>
      </c>
      <c r="C50" s="97" t="s">
        <v>341</v>
      </c>
      <c r="D50" s="97">
        <v>8.4209999999999994</v>
      </c>
      <c r="E50" s="5">
        <v>13.8</v>
      </c>
      <c r="F50" s="67">
        <v>116.2</v>
      </c>
    </row>
    <row r="51" spans="1:6" ht="57">
      <c r="A51" s="115" t="s">
        <v>384</v>
      </c>
      <c r="B51" s="118" t="s">
        <v>388</v>
      </c>
      <c r="C51" s="97" t="s">
        <v>391</v>
      </c>
      <c r="D51" s="97">
        <v>0.14000000000000001</v>
      </c>
      <c r="E51" s="5">
        <v>1.2</v>
      </c>
      <c r="F51" s="67">
        <v>0.16</v>
      </c>
    </row>
    <row r="52" spans="1:6" ht="57">
      <c r="A52" s="13" t="s">
        <v>385</v>
      </c>
      <c r="B52" s="118" t="s">
        <v>389</v>
      </c>
      <c r="C52" s="97" t="s">
        <v>392</v>
      </c>
      <c r="D52" s="97">
        <v>0.56000000000000005</v>
      </c>
      <c r="E52" s="5">
        <v>0.33</v>
      </c>
      <c r="F52" s="67">
        <f t="shared" ref="F52" si="5">E52*D52</f>
        <v>0.18480000000000002</v>
      </c>
    </row>
    <row r="53" spans="1:6" ht="57">
      <c r="A53" s="13" t="s">
        <v>386</v>
      </c>
      <c r="B53" s="118" t="s">
        <v>390</v>
      </c>
      <c r="C53" s="97" t="s">
        <v>393</v>
      </c>
      <c r="D53" s="97">
        <v>0.7</v>
      </c>
      <c r="E53" s="5">
        <v>262.04000000000002</v>
      </c>
      <c r="F53" s="67">
        <v>183.42</v>
      </c>
    </row>
    <row r="54" spans="1:6" ht="57">
      <c r="A54" s="13" t="s">
        <v>387</v>
      </c>
      <c r="B54" s="118" t="s">
        <v>247</v>
      </c>
      <c r="C54" s="97" t="s">
        <v>393</v>
      </c>
      <c r="D54" s="97">
        <v>0.54</v>
      </c>
      <c r="E54" s="5">
        <v>46.42</v>
      </c>
      <c r="F54" s="67">
        <v>25.06</v>
      </c>
    </row>
    <row r="55" spans="1:6">
      <c r="A55" s="71"/>
      <c r="B55" s="120"/>
      <c r="C55" s="97"/>
      <c r="D55" s="97"/>
      <c r="E55" s="6" t="s">
        <v>14</v>
      </c>
      <c r="F55" s="6">
        <f>SUM(F48:F54)</f>
        <v>341.15479999999997</v>
      </c>
    </row>
    <row r="57" spans="1:6" ht="48" customHeight="1">
      <c r="A57" s="86">
        <f>'PLANILHA ORÇAMEN.'!B17</f>
        <v>87506</v>
      </c>
      <c r="B57" s="155" t="str">
        <f>'PLANILHA ORÇAMEN.'!C17</f>
        <v>ALVENARIA DE VEDAÇÃO DE BLOCOS CERÂMICOS FURADOS NA HORIZONTAL DE 11,5X19X19 CM (ESPESSURA 11,5 CM) E ARGAMASSA DE ASSENTAMENTO COM PREPARO MANUAL. AF_12/2021</v>
      </c>
      <c r="C57" s="155"/>
      <c r="D57" s="155"/>
      <c r="E57" s="155"/>
      <c r="F57" s="87" t="s">
        <v>333</v>
      </c>
    </row>
    <row r="58" spans="1:6">
      <c r="A58" s="65" t="s">
        <v>110</v>
      </c>
      <c r="B58" s="72" t="s">
        <v>111</v>
      </c>
      <c r="C58" s="65" t="s">
        <v>36</v>
      </c>
      <c r="D58" s="65" t="s">
        <v>112</v>
      </c>
      <c r="E58" s="66" t="s">
        <v>113</v>
      </c>
      <c r="F58" s="26" t="s">
        <v>114</v>
      </c>
    </row>
    <row r="59" spans="1:6" ht="85.5">
      <c r="A59" s="13" t="s">
        <v>394</v>
      </c>
      <c r="B59" s="118" t="s">
        <v>398</v>
      </c>
      <c r="C59" s="97" t="s">
        <v>393</v>
      </c>
      <c r="D59" s="97">
        <v>1.2500000000000001E-2</v>
      </c>
      <c r="E59" s="5">
        <v>466.78</v>
      </c>
      <c r="F59" s="67">
        <f>E59*D59</f>
        <v>5.8347499999999997</v>
      </c>
    </row>
    <row r="60" spans="1:6" ht="28.5">
      <c r="A60" s="13" t="s">
        <v>336</v>
      </c>
      <c r="B60" s="118" t="s">
        <v>249</v>
      </c>
      <c r="C60" s="97" t="s">
        <v>341</v>
      </c>
      <c r="D60" s="97">
        <v>1.1100000000000001</v>
      </c>
      <c r="E60" s="5">
        <v>17.260000000000002</v>
      </c>
      <c r="F60" s="67">
        <v>19.149999999999999</v>
      </c>
    </row>
    <row r="61" spans="1:6" ht="28.5">
      <c r="A61" s="115" t="s">
        <v>337</v>
      </c>
      <c r="B61" s="118" t="s">
        <v>107</v>
      </c>
      <c r="C61" s="97" t="s">
        <v>341</v>
      </c>
      <c r="D61" s="97">
        <v>0.55500000000000005</v>
      </c>
      <c r="E61" s="5">
        <v>13.8</v>
      </c>
      <c r="F61" s="67">
        <v>7.65</v>
      </c>
    </row>
    <row r="62" spans="1:6" ht="71.25">
      <c r="A62" s="115" t="s">
        <v>395</v>
      </c>
      <c r="B62" s="118" t="s">
        <v>399</v>
      </c>
      <c r="C62" s="97" t="s">
        <v>402</v>
      </c>
      <c r="D62" s="97">
        <v>0.42</v>
      </c>
      <c r="E62" s="5">
        <v>1.46</v>
      </c>
      <c r="F62" s="67">
        <f t="shared" ref="F62:F65" si="6">E62*D62</f>
        <v>0.61319999999999997</v>
      </c>
    </row>
    <row r="63" spans="1:6" ht="28.5">
      <c r="A63" s="13" t="s">
        <v>396</v>
      </c>
      <c r="B63" s="118" t="s">
        <v>400</v>
      </c>
      <c r="C63" s="97" t="s">
        <v>403</v>
      </c>
      <c r="D63" s="97">
        <v>0.01</v>
      </c>
      <c r="E63" s="5">
        <v>38.74</v>
      </c>
      <c r="F63" s="67">
        <v>0.38</v>
      </c>
    </row>
    <row r="64" spans="1:6" ht="42.75">
      <c r="A64" s="13" t="s">
        <v>397</v>
      </c>
      <c r="B64" s="118" t="s">
        <v>401</v>
      </c>
      <c r="C64" s="97" t="s">
        <v>351</v>
      </c>
      <c r="D64" s="97">
        <v>27.93</v>
      </c>
      <c r="E64" s="5">
        <v>0.59</v>
      </c>
      <c r="F64" s="67">
        <v>16.47</v>
      </c>
    </row>
    <row r="65" spans="1:6">
      <c r="A65" s="13"/>
      <c r="B65" s="118"/>
      <c r="C65" s="97"/>
      <c r="D65" s="97"/>
      <c r="E65" s="5"/>
      <c r="F65" s="67">
        <f t="shared" si="6"/>
        <v>0</v>
      </c>
    </row>
    <row r="66" spans="1:6">
      <c r="A66" s="71"/>
      <c r="B66" s="120"/>
      <c r="C66" s="97"/>
      <c r="D66" s="97"/>
      <c r="E66" s="6" t="s">
        <v>14</v>
      </c>
      <c r="F66" s="6">
        <v>50.09</v>
      </c>
    </row>
    <row r="68" spans="1:6" ht="34.5" customHeight="1">
      <c r="A68" s="86">
        <f>'PLANILHA ORÇAMEN.'!B18</f>
        <v>95465</v>
      </c>
      <c r="B68" s="155" t="str">
        <f>'PLANILHA ORÇAMEN.'!C18</f>
        <v>COBOGO CERAMICO (ELEMENTO VAZADO), 9X20X20CM, ASSENTADO COM ARGAMASSA TRAÇO 1:4 DE CIMENTO E AREIA</v>
      </c>
      <c r="C68" s="155"/>
      <c r="D68" s="155"/>
      <c r="E68" s="155"/>
      <c r="F68" s="87" t="s">
        <v>333</v>
      </c>
    </row>
    <row r="69" spans="1:6">
      <c r="A69" s="65" t="s">
        <v>110</v>
      </c>
      <c r="B69" s="72" t="s">
        <v>111</v>
      </c>
      <c r="C69" s="65" t="s">
        <v>36</v>
      </c>
      <c r="D69" s="65" t="s">
        <v>112</v>
      </c>
      <c r="E69" s="66" t="s">
        <v>113</v>
      </c>
      <c r="F69" s="26" t="s">
        <v>114</v>
      </c>
    </row>
    <row r="70" spans="1:6" ht="28.5">
      <c r="A70" s="13" t="s">
        <v>336</v>
      </c>
      <c r="B70" s="118" t="s">
        <v>249</v>
      </c>
      <c r="C70" s="97" t="s">
        <v>341</v>
      </c>
      <c r="D70" s="97">
        <v>1</v>
      </c>
      <c r="E70" s="5">
        <v>17.260000000000002</v>
      </c>
      <c r="F70" s="67">
        <f>E70*D70</f>
        <v>17.260000000000002</v>
      </c>
    </row>
    <row r="71" spans="1:6" ht="28.5">
      <c r="A71" s="13" t="s">
        <v>337</v>
      </c>
      <c r="B71" s="118" t="s">
        <v>107</v>
      </c>
      <c r="C71" s="97" t="s">
        <v>341</v>
      </c>
      <c r="D71" s="97">
        <v>1.1200000000000001</v>
      </c>
      <c r="E71" s="5">
        <v>13.8</v>
      </c>
      <c r="F71" s="67">
        <v>15.45</v>
      </c>
    </row>
    <row r="72" spans="1:6" ht="42.75">
      <c r="A72" s="115" t="s">
        <v>404</v>
      </c>
      <c r="B72" s="118" t="s">
        <v>246</v>
      </c>
      <c r="C72" s="97" t="s">
        <v>393</v>
      </c>
      <c r="D72" s="97">
        <v>1.9E-2</v>
      </c>
      <c r="E72" s="5">
        <v>65.12</v>
      </c>
      <c r="F72" s="67">
        <v>1.23</v>
      </c>
    </row>
    <row r="73" spans="1:6" ht="28.5">
      <c r="A73" s="115" t="s">
        <v>405</v>
      </c>
      <c r="B73" s="118" t="s">
        <v>248</v>
      </c>
      <c r="C73" s="97" t="s">
        <v>340</v>
      </c>
      <c r="D73" s="97">
        <v>2.2799999999999998</v>
      </c>
      <c r="E73" s="5">
        <v>0.57999999999999996</v>
      </c>
      <c r="F73" s="67">
        <v>1.3</v>
      </c>
    </row>
    <row r="74" spans="1:6" ht="28.5">
      <c r="A74" s="13" t="s">
        <v>406</v>
      </c>
      <c r="B74" s="118" t="s">
        <v>407</v>
      </c>
      <c r="C74" s="97" t="s">
        <v>351</v>
      </c>
      <c r="D74" s="97">
        <v>25</v>
      </c>
      <c r="E74" s="5">
        <v>3.21</v>
      </c>
      <c r="F74" s="67">
        <v>80.23</v>
      </c>
    </row>
    <row r="75" spans="1:6">
      <c r="A75" s="13"/>
      <c r="B75" s="118"/>
      <c r="C75" s="97"/>
      <c r="D75" s="97"/>
      <c r="E75" s="5"/>
      <c r="F75" s="67">
        <f t="shared" ref="F75:F76" si="7">E75*D75</f>
        <v>0</v>
      </c>
    </row>
    <row r="76" spans="1:6">
      <c r="A76" s="13"/>
      <c r="B76" s="118"/>
      <c r="C76" s="97"/>
      <c r="D76" s="97"/>
      <c r="E76" s="5"/>
      <c r="F76" s="67">
        <f t="shared" si="7"/>
        <v>0</v>
      </c>
    </row>
    <row r="77" spans="1:6">
      <c r="A77" s="71"/>
      <c r="B77" s="120"/>
      <c r="C77" s="97"/>
      <c r="D77" s="97"/>
      <c r="E77" s="6" t="s">
        <v>14</v>
      </c>
      <c r="F77" s="6">
        <f>F74+F73+F72+F71+F70</f>
        <v>115.47000000000001</v>
      </c>
    </row>
    <row r="79" spans="1:6" ht="35.25" customHeight="1">
      <c r="A79" s="86">
        <f>'PLANILHA ORÇAMEN.'!B21</f>
        <v>87878</v>
      </c>
      <c r="B79" s="155" t="str">
        <f>'PLANILHA ORÇAMEN.'!C21</f>
        <v>CHAPISCO APLICADO EM ALVENARIAS E ESTRUTURAS DE CONCRETO INTERNAS, COM COLHER DE PEDREIRO, ARGAMASSA TRAÇO 1:3 COM PREPARO MANUAL</v>
      </c>
      <c r="C79" s="155"/>
      <c r="D79" s="155"/>
      <c r="E79" s="155"/>
      <c r="F79" s="87" t="s">
        <v>333</v>
      </c>
    </row>
    <row r="80" spans="1:6">
      <c r="A80" s="65" t="s">
        <v>110</v>
      </c>
      <c r="B80" s="72" t="s">
        <v>111</v>
      </c>
      <c r="C80" s="65" t="s">
        <v>36</v>
      </c>
      <c r="D80" s="65" t="s">
        <v>112</v>
      </c>
      <c r="E80" s="66" t="s">
        <v>113</v>
      </c>
      <c r="F80" s="26" t="s">
        <v>114</v>
      </c>
    </row>
    <row r="81" spans="1:6" ht="57">
      <c r="A81" s="13" t="s">
        <v>408</v>
      </c>
      <c r="B81" s="118" t="s">
        <v>409</v>
      </c>
      <c r="C81" s="97" t="s">
        <v>393</v>
      </c>
      <c r="D81" s="97">
        <v>4.1999999999999997E-3</v>
      </c>
      <c r="E81" s="5">
        <v>424.91</v>
      </c>
      <c r="F81" s="67">
        <f>E81*D81</f>
        <v>1.7846219999999999</v>
      </c>
    </row>
    <row r="82" spans="1:6" ht="28.5">
      <c r="A82" s="13" t="s">
        <v>336</v>
      </c>
      <c r="B82" s="118" t="s">
        <v>249</v>
      </c>
      <c r="C82" s="97" t="s">
        <v>341</v>
      </c>
      <c r="D82" s="97">
        <v>7.0000000000000007E-2</v>
      </c>
      <c r="E82" s="5">
        <v>17.260000000000002</v>
      </c>
      <c r="F82" s="67">
        <v>1.2</v>
      </c>
    </row>
    <row r="83" spans="1:6" ht="28.5">
      <c r="A83" s="115" t="s">
        <v>337</v>
      </c>
      <c r="B83" s="118" t="s">
        <v>107</v>
      </c>
      <c r="C83" s="97" t="s">
        <v>341</v>
      </c>
      <c r="D83" s="97">
        <v>7.0000000000000001E-3</v>
      </c>
      <c r="E83" s="5">
        <v>13.8</v>
      </c>
      <c r="F83" s="67">
        <v>0.09</v>
      </c>
    </row>
    <row r="84" spans="1:6">
      <c r="A84" s="71"/>
      <c r="B84" s="120"/>
      <c r="C84" s="97"/>
      <c r="D84" s="97"/>
      <c r="E84" s="6" t="s">
        <v>14</v>
      </c>
      <c r="F84" s="6">
        <f>F83+F82+F81</f>
        <v>3.0746219999999997</v>
      </c>
    </row>
    <row r="86" spans="1:6" ht="53.25" customHeight="1">
      <c r="A86" s="86">
        <f>'PLANILHA ORÇAMEN.'!B22</f>
        <v>87530</v>
      </c>
      <c r="B86" s="155" t="str">
        <f>'PLANILHA ORÇAMEN.'!C22</f>
        <v>MASSA ÚNICA, PARA RECEBIMENTO DE PINTURA, EM ARGAMASSA TRAÇO 1:2:8, PREPARO MANUAL, APLICADA MANUALMENTE EM FACES INTERNAS DE PAREDES, ESPESSURA DE 10MM, COM EXECUÇÃO DE TALISCAS. AF_06/2014</v>
      </c>
      <c r="C86" s="155"/>
      <c r="D86" s="155"/>
      <c r="E86" s="155"/>
      <c r="F86" s="87" t="s">
        <v>333</v>
      </c>
    </row>
    <row r="87" spans="1:6">
      <c r="A87" s="65" t="s">
        <v>110</v>
      </c>
      <c r="B87" s="72" t="s">
        <v>111</v>
      </c>
      <c r="C87" s="65" t="s">
        <v>36</v>
      </c>
      <c r="D87" s="65" t="s">
        <v>112</v>
      </c>
      <c r="E87" s="66" t="s">
        <v>113</v>
      </c>
      <c r="F87" s="26" t="s">
        <v>114</v>
      </c>
    </row>
    <row r="88" spans="1:6" ht="85.5">
      <c r="A88" s="13" t="s">
        <v>394</v>
      </c>
      <c r="B88" s="118" t="s">
        <v>398</v>
      </c>
      <c r="C88" s="97" t="s">
        <v>393</v>
      </c>
      <c r="D88" s="97">
        <v>3.7600000000000001E-2</v>
      </c>
      <c r="E88" s="5">
        <v>466.78</v>
      </c>
      <c r="F88" s="67">
        <f>E88*D88</f>
        <v>17.550927999999999</v>
      </c>
    </row>
    <row r="89" spans="1:6" ht="28.5">
      <c r="A89" s="13" t="s">
        <v>336</v>
      </c>
      <c r="B89" s="118" t="s">
        <v>249</v>
      </c>
      <c r="C89" s="97" t="s">
        <v>341</v>
      </c>
      <c r="D89" s="97">
        <v>0.47</v>
      </c>
      <c r="E89" s="5">
        <v>17.260000000000002</v>
      </c>
      <c r="F89" s="67">
        <f t="shared" ref="F89" si="8">E89*D89</f>
        <v>8.1121999999999996</v>
      </c>
    </row>
    <row r="90" spans="1:6" ht="28.5">
      <c r="A90" s="115" t="s">
        <v>337</v>
      </c>
      <c r="B90" s="118" t="s">
        <v>107</v>
      </c>
      <c r="C90" s="97" t="s">
        <v>341</v>
      </c>
      <c r="D90" s="97">
        <v>0.17100000000000001</v>
      </c>
      <c r="E90" s="5">
        <v>13.8</v>
      </c>
      <c r="F90" s="67">
        <v>2.35</v>
      </c>
    </row>
    <row r="91" spans="1:6">
      <c r="A91" s="71"/>
      <c r="B91" s="120"/>
      <c r="C91" s="97"/>
      <c r="D91" s="97"/>
      <c r="E91" s="6" t="s">
        <v>14</v>
      </c>
      <c r="F91" s="6">
        <f>F90+F89+F88</f>
        <v>28.013127999999998</v>
      </c>
    </row>
    <row r="93" spans="1:6" ht="60.75" customHeight="1">
      <c r="A93" s="86">
        <f>'PLANILHA ORÇAMEN.'!B23</f>
        <v>87777</v>
      </c>
      <c r="B93" s="155" t="str">
        <f>'PLANILHA ORÇAMEN.'!C23</f>
        <v>EMBOÇO OU MASSA ÚNICA EM ARGAMASSA TRAÇO 1:2:8, PREPARO MANUAL, APLICADO MANUALMENTE EM PANOS DE FACHADA COM PRESENÇA DE VÃOS, ESPESSURA DE 25MM, COM EXECUÇÃO DE TALISCA S. AF _06/2014</v>
      </c>
      <c r="C93" s="155"/>
      <c r="D93" s="155"/>
      <c r="E93" s="155"/>
      <c r="F93" s="87" t="s">
        <v>333</v>
      </c>
    </row>
    <row r="94" spans="1:6">
      <c r="A94" s="65" t="s">
        <v>110</v>
      </c>
      <c r="B94" s="72" t="s">
        <v>111</v>
      </c>
      <c r="C94" s="65" t="s">
        <v>36</v>
      </c>
      <c r="D94" s="65" t="s">
        <v>112</v>
      </c>
      <c r="E94" s="66" t="s">
        <v>113</v>
      </c>
      <c r="F94" s="26" t="s">
        <v>114</v>
      </c>
    </row>
    <row r="95" spans="1:6" ht="85.5">
      <c r="A95" s="13" t="s">
        <v>394</v>
      </c>
      <c r="B95" s="118" t="s">
        <v>398</v>
      </c>
      <c r="C95" s="97" t="s">
        <v>393</v>
      </c>
      <c r="D95" s="97">
        <v>3.1399999999999997E-2</v>
      </c>
      <c r="E95" s="5">
        <v>466.78</v>
      </c>
      <c r="F95" s="67">
        <v>14.65</v>
      </c>
    </row>
    <row r="96" spans="1:6" ht="28.5">
      <c r="A96" s="13" t="s">
        <v>336</v>
      </c>
      <c r="B96" s="118" t="s">
        <v>249</v>
      </c>
      <c r="C96" s="97" t="s">
        <v>341</v>
      </c>
      <c r="D96" s="97">
        <v>0.78</v>
      </c>
      <c r="E96" s="5">
        <v>17.260000000000002</v>
      </c>
      <c r="F96" s="67">
        <f t="shared" ref="F96:F97" si="9">E96*D96</f>
        <v>13.462800000000001</v>
      </c>
    </row>
    <row r="97" spans="1:6" ht="28.5">
      <c r="A97" s="13" t="s">
        <v>337</v>
      </c>
      <c r="B97" s="118" t="s">
        <v>107</v>
      </c>
      <c r="C97" s="97" t="s">
        <v>341</v>
      </c>
      <c r="D97" s="97">
        <v>0.78</v>
      </c>
      <c r="E97" s="5">
        <v>13.8</v>
      </c>
      <c r="F97" s="67">
        <f t="shared" si="9"/>
        <v>10.764000000000001</v>
      </c>
    </row>
    <row r="98" spans="1:6" ht="57">
      <c r="A98" s="115" t="s">
        <v>410</v>
      </c>
      <c r="B98" s="118" t="s">
        <v>411</v>
      </c>
      <c r="C98" s="97" t="s">
        <v>333</v>
      </c>
      <c r="D98" s="97">
        <v>0.13880000000000001</v>
      </c>
      <c r="E98" s="5">
        <v>10.93</v>
      </c>
      <c r="F98" s="67">
        <v>1.51</v>
      </c>
    </row>
    <row r="99" spans="1:6">
      <c r="A99" s="71"/>
      <c r="B99" s="120"/>
      <c r="C99" s="97"/>
      <c r="D99" s="97"/>
      <c r="E99" s="6" t="s">
        <v>14</v>
      </c>
      <c r="F99" s="6">
        <v>40.380000000000003</v>
      </c>
    </row>
    <row r="101" spans="1:6" ht="51" customHeight="1">
      <c r="A101" s="86">
        <f>'PLANILHA ORÇAMEN.'!B24</f>
        <v>87251</v>
      </c>
      <c r="B101" s="155" t="str">
        <f>'PLANILHA ORÇAMEN.'!C24</f>
        <v>REVESTIMENTO CERÂMICO PARA PISO COM PLACAS ESMALTADA EXTRA DE DIMENSÕES 35X35CM CM APLICADAS EM AMBIENTES DE ÁREA MAIOR QUE 10 M² A MEIA ALTURA DAS PAREDES AF 06/2014</v>
      </c>
      <c r="C101" s="155"/>
      <c r="D101" s="155"/>
      <c r="E101" s="155"/>
      <c r="F101" s="87" t="s">
        <v>333</v>
      </c>
    </row>
    <row r="102" spans="1:6">
      <c r="A102" s="65" t="s">
        <v>110</v>
      </c>
      <c r="B102" s="72" t="s">
        <v>111</v>
      </c>
      <c r="C102" s="65" t="s">
        <v>36</v>
      </c>
      <c r="D102" s="65" t="s">
        <v>112</v>
      </c>
      <c r="E102" s="66" t="s">
        <v>113</v>
      </c>
      <c r="F102" s="26" t="s">
        <v>114</v>
      </c>
    </row>
    <row r="103" spans="1:6" ht="28.5">
      <c r="A103" s="13" t="s">
        <v>412</v>
      </c>
      <c r="B103" s="118" t="s">
        <v>416</v>
      </c>
      <c r="C103" s="108" t="s">
        <v>341</v>
      </c>
      <c r="D103" s="108">
        <v>0.26</v>
      </c>
      <c r="E103" s="5">
        <v>18.25</v>
      </c>
      <c r="F103" s="67">
        <v>4.74</v>
      </c>
    </row>
    <row r="104" spans="1:6" ht="28.5">
      <c r="A104" s="13" t="s">
        <v>337</v>
      </c>
      <c r="B104" s="118" t="s">
        <v>107</v>
      </c>
      <c r="C104" s="108" t="s">
        <v>341</v>
      </c>
      <c r="D104" s="108">
        <v>0.15</v>
      </c>
      <c r="E104" s="5">
        <v>13.8</v>
      </c>
      <c r="F104" s="67">
        <f t="shared" ref="F104:F106" si="10">E104*D104</f>
        <v>2.0699999999999998</v>
      </c>
    </row>
    <row r="105" spans="1:6" ht="57">
      <c r="A105" s="13" t="s">
        <v>413</v>
      </c>
      <c r="B105" s="118" t="s">
        <v>417</v>
      </c>
      <c r="C105" s="108" t="s">
        <v>333</v>
      </c>
      <c r="D105" s="108">
        <v>1.06</v>
      </c>
      <c r="E105" s="5">
        <v>19.55</v>
      </c>
      <c r="F105" s="67">
        <f t="shared" si="10"/>
        <v>20.723000000000003</v>
      </c>
    </row>
    <row r="106" spans="1:6" ht="28.5">
      <c r="A106" s="115" t="s">
        <v>414</v>
      </c>
      <c r="B106" s="118" t="s">
        <v>418</v>
      </c>
      <c r="C106" s="108" t="s">
        <v>340</v>
      </c>
      <c r="D106" s="108">
        <v>6.14</v>
      </c>
      <c r="E106" s="5">
        <v>0.6</v>
      </c>
      <c r="F106" s="67">
        <f t="shared" si="10"/>
        <v>3.6839999999999997</v>
      </c>
    </row>
    <row r="107" spans="1:6" ht="28.5">
      <c r="A107" s="115" t="s">
        <v>415</v>
      </c>
      <c r="B107" s="118" t="s">
        <v>419</v>
      </c>
      <c r="C107" s="108" t="s">
        <v>340</v>
      </c>
      <c r="D107" s="108">
        <v>0.19</v>
      </c>
      <c r="E107" s="5">
        <v>3.82</v>
      </c>
      <c r="F107" s="67">
        <v>0.72</v>
      </c>
    </row>
    <row r="108" spans="1:6">
      <c r="A108" s="71"/>
      <c r="B108" s="120"/>
      <c r="C108" s="108"/>
      <c r="D108" s="108"/>
      <c r="E108" s="6" t="s">
        <v>14</v>
      </c>
      <c r="F108" s="6">
        <v>31.93</v>
      </c>
    </row>
    <row r="110" spans="1:6" ht="37.5" customHeight="1">
      <c r="A110" s="86">
        <f>'PLANILHA ORÇAMEN.'!B27</f>
        <v>96995</v>
      </c>
      <c r="B110" s="155" t="str">
        <f>'PLANILHA ORÇAMEN.'!C27</f>
        <v>REATERROMANUAL APILOADO COM SOQUETE. AF_10/2017 (aterro interno)</v>
      </c>
      <c r="C110" s="155"/>
      <c r="D110" s="155"/>
      <c r="E110" s="155"/>
      <c r="F110" s="87" t="s">
        <v>333</v>
      </c>
    </row>
    <row r="111" spans="1:6">
      <c r="A111" s="65" t="s">
        <v>110</v>
      </c>
      <c r="B111" s="72" t="s">
        <v>111</v>
      </c>
      <c r="C111" s="65" t="s">
        <v>36</v>
      </c>
      <c r="D111" s="65" t="s">
        <v>112</v>
      </c>
      <c r="E111" s="66" t="s">
        <v>113</v>
      </c>
      <c r="F111" s="26" t="s">
        <v>114</v>
      </c>
    </row>
    <row r="112" spans="1:6" ht="28.5">
      <c r="A112" s="13" t="s">
        <v>337</v>
      </c>
      <c r="B112" s="118" t="s">
        <v>107</v>
      </c>
      <c r="C112" s="108" t="s">
        <v>341</v>
      </c>
      <c r="D112" s="108">
        <v>2.3986000000000001</v>
      </c>
      <c r="E112" s="5">
        <v>13.8</v>
      </c>
      <c r="F112" s="67">
        <f>E112*D112</f>
        <v>33.100680000000004</v>
      </c>
    </row>
    <row r="113" spans="1:6">
      <c r="A113" s="71"/>
      <c r="B113" s="120"/>
      <c r="C113" s="108"/>
      <c r="D113" s="108"/>
      <c r="E113" s="6" t="s">
        <v>14</v>
      </c>
      <c r="F113" s="6">
        <f>F112</f>
        <v>33.100680000000004</v>
      </c>
    </row>
    <row r="115" spans="1:6" ht="63.75" customHeight="1">
      <c r="A115" s="86">
        <f>'PLANILHA ORÇAMEN.'!B28</f>
        <v>87757</v>
      </c>
      <c r="B115" s="155" t="str">
        <f>'PLANILHA ORÇAMEN.'!C28</f>
        <v>CONTRAPISO EM ARGAMASSA TRAÇO 1:4 (CIMENTO E AREIA), PREPARO MANUAL, APLICADO EM ÁREAS MOLHADAS SOBRE IMPERMEABILIZAÇÃO, ESPESSURA 3CM. AF_06/2014</v>
      </c>
      <c r="C115" s="155"/>
      <c r="D115" s="155"/>
      <c r="E115" s="155"/>
      <c r="F115" s="87" t="s">
        <v>333</v>
      </c>
    </row>
    <row r="116" spans="1:6">
      <c r="A116" s="65" t="s">
        <v>110</v>
      </c>
      <c r="B116" s="72" t="s">
        <v>111</v>
      </c>
      <c r="C116" s="65" t="s">
        <v>36</v>
      </c>
      <c r="D116" s="65" t="s">
        <v>112</v>
      </c>
      <c r="E116" s="66" t="s">
        <v>113</v>
      </c>
      <c r="F116" s="26" t="s">
        <v>114</v>
      </c>
    </row>
    <row r="117" spans="1:6" ht="42.75">
      <c r="A117" s="13" t="s">
        <v>420</v>
      </c>
      <c r="B117" s="118" t="s">
        <v>421</v>
      </c>
      <c r="C117" s="108" t="s">
        <v>393</v>
      </c>
      <c r="D117" s="108">
        <v>4.3099999999999999E-2</v>
      </c>
      <c r="E117" s="5">
        <v>509.2</v>
      </c>
      <c r="F117" s="67">
        <v>21.94</v>
      </c>
    </row>
    <row r="118" spans="1:6" ht="28.5">
      <c r="A118" s="13" t="s">
        <v>336</v>
      </c>
      <c r="B118" s="118" t="s">
        <v>249</v>
      </c>
      <c r="C118" s="108" t="s">
        <v>341</v>
      </c>
      <c r="D118" s="108">
        <v>0.66</v>
      </c>
      <c r="E118" s="5">
        <v>17.260000000000002</v>
      </c>
      <c r="F118" s="67">
        <f t="shared" ref="F118:F120" si="11">E118*D118</f>
        <v>11.391600000000002</v>
      </c>
    </row>
    <row r="119" spans="1:6" ht="28.5">
      <c r="A119" s="13" t="s">
        <v>337</v>
      </c>
      <c r="B119" s="118" t="s">
        <v>107</v>
      </c>
      <c r="C119" s="108" t="s">
        <v>341</v>
      </c>
      <c r="D119" s="108">
        <v>0.33</v>
      </c>
      <c r="E119" s="5">
        <v>13.8</v>
      </c>
      <c r="F119" s="67">
        <f t="shared" si="11"/>
        <v>4.5540000000000003</v>
      </c>
    </row>
    <row r="120" spans="1:6" ht="28.5">
      <c r="A120" s="115" t="s">
        <v>405</v>
      </c>
      <c r="B120" s="118" t="s">
        <v>248</v>
      </c>
      <c r="C120" s="108" t="s">
        <v>340</v>
      </c>
      <c r="D120" s="108">
        <v>0.5</v>
      </c>
      <c r="E120" s="5">
        <v>0.57999999999999996</v>
      </c>
      <c r="F120" s="67">
        <f t="shared" si="11"/>
        <v>0.28999999999999998</v>
      </c>
    </row>
    <row r="121" spans="1:6">
      <c r="A121" s="71"/>
      <c r="B121" s="120"/>
      <c r="C121" s="108"/>
      <c r="D121" s="108"/>
      <c r="E121" s="6" t="s">
        <v>14</v>
      </c>
      <c r="F121" s="6">
        <v>38.17</v>
      </c>
    </row>
    <row r="123" spans="1:6" ht="48.75" customHeight="1">
      <c r="A123" s="86">
        <f>'PLANILHA ORÇAMEN.'!B29</f>
        <v>94990</v>
      </c>
      <c r="B123" s="155" t="str">
        <f>'PLANILHA ORÇAMEN.'!C29</f>
        <v>EXECUÇÃO DE PASSEIO (CALÇADA) COM CONCRETO MOLDADO IN LOCO, FEITO EM OBRA, ACABAMENTO CONVENCIONAL, NÃO ARMADO AF 07/2016</v>
      </c>
      <c r="C123" s="155"/>
      <c r="D123" s="155"/>
      <c r="E123" s="155"/>
      <c r="F123" s="87" t="s">
        <v>393</v>
      </c>
    </row>
    <row r="124" spans="1:6">
      <c r="A124" s="65" t="s">
        <v>110</v>
      </c>
      <c r="B124" s="72" t="s">
        <v>111</v>
      </c>
      <c r="C124" s="65" t="s">
        <v>36</v>
      </c>
      <c r="D124" s="65" t="s">
        <v>112</v>
      </c>
      <c r="E124" s="66" t="s">
        <v>113</v>
      </c>
      <c r="F124" s="26" t="s">
        <v>114</v>
      </c>
    </row>
    <row r="125" spans="1:6" ht="28.5">
      <c r="A125" s="13" t="s">
        <v>374</v>
      </c>
      <c r="B125" s="118" t="s">
        <v>379</v>
      </c>
      <c r="C125" s="108" t="s">
        <v>341</v>
      </c>
      <c r="D125" s="108">
        <v>2.2559999999999998</v>
      </c>
      <c r="E125" s="5">
        <v>17.16</v>
      </c>
      <c r="F125" s="67">
        <f>E125*D125</f>
        <v>38.712959999999995</v>
      </c>
    </row>
    <row r="126" spans="1:6" ht="28.5">
      <c r="A126" s="13" t="s">
        <v>422</v>
      </c>
      <c r="B126" s="118" t="s">
        <v>249</v>
      </c>
      <c r="C126" s="108" t="s">
        <v>341</v>
      </c>
      <c r="D126" s="108">
        <v>1.9830000000000001</v>
      </c>
      <c r="E126" s="5">
        <v>17.260000000000002</v>
      </c>
      <c r="F126" s="67">
        <v>34.22</v>
      </c>
    </row>
    <row r="127" spans="1:6" ht="28.5">
      <c r="A127" s="115" t="s">
        <v>337</v>
      </c>
      <c r="B127" s="118" t="s">
        <v>107</v>
      </c>
      <c r="C127" s="108" t="s">
        <v>341</v>
      </c>
      <c r="D127" s="108">
        <v>4.2389999999999999</v>
      </c>
      <c r="E127" s="5">
        <v>13.8</v>
      </c>
      <c r="F127" s="67">
        <v>58.49</v>
      </c>
    </row>
    <row r="128" spans="1:6" ht="57">
      <c r="A128" s="115" t="s">
        <v>423</v>
      </c>
      <c r="B128" s="118" t="s">
        <v>426</v>
      </c>
      <c r="C128" s="108" t="s">
        <v>393</v>
      </c>
      <c r="D128" s="108">
        <v>1.2130000000000001</v>
      </c>
      <c r="E128" s="5">
        <v>323.68</v>
      </c>
      <c r="F128" s="67">
        <f t="shared" ref="F128:F131" si="12">E128*D128</f>
        <v>392.62384000000003</v>
      </c>
    </row>
    <row r="129" spans="1:6" ht="57">
      <c r="A129" s="13" t="s">
        <v>424</v>
      </c>
      <c r="B129" s="118" t="s">
        <v>427</v>
      </c>
      <c r="C129" s="108" t="s">
        <v>429</v>
      </c>
      <c r="D129" s="108">
        <v>2.5</v>
      </c>
      <c r="E129" s="5">
        <v>7.56</v>
      </c>
      <c r="F129" s="67">
        <f t="shared" si="12"/>
        <v>18.899999999999999</v>
      </c>
    </row>
    <row r="130" spans="1:6" ht="57">
      <c r="A130" s="13" t="s">
        <v>425</v>
      </c>
      <c r="B130" s="118" t="s">
        <v>428</v>
      </c>
      <c r="C130" s="108" t="s">
        <v>172</v>
      </c>
      <c r="D130" s="108">
        <v>2</v>
      </c>
      <c r="E130" s="5">
        <v>1.03</v>
      </c>
      <c r="F130" s="67">
        <f t="shared" si="12"/>
        <v>2.06</v>
      </c>
    </row>
    <row r="131" spans="1:6">
      <c r="A131" s="13"/>
      <c r="B131" s="118"/>
      <c r="C131" s="108"/>
      <c r="D131" s="108"/>
      <c r="E131" s="5"/>
      <c r="F131" s="67">
        <f t="shared" si="12"/>
        <v>0</v>
      </c>
    </row>
    <row r="132" spans="1:6">
      <c r="A132" s="71"/>
      <c r="B132" s="120"/>
      <c r="C132" s="108"/>
      <c r="D132" s="108"/>
      <c r="E132" s="6" t="s">
        <v>14</v>
      </c>
      <c r="F132" s="6">
        <v>545</v>
      </c>
    </row>
    <row r="134" spans="1:6" ht="50.25" customHeight="1">
      <c r="A134" s="86">
        <f>'PLANILHA ORÇAMEN.'!B37</f>
        <v>92785</v>
      </c>
      <c r="B134" s="155" t="str">
        <f>'PLANILHA ORÇAMEN.'!C37</f>
        <v>ARMAÇÃO DE LAJE DE UMA ESTRUTURA CONVENCIONAL DE CONCRETO ARMADO EM UMA EDIFICAÇÃO TÉRREA OU SOBRADO UTILIZANDO AÇO CA-50 DE 6,3 MM - MONTAGEM. AF_12/2015</v>
      </c>
      <c r="C134" s="155"/>
      <c r="D134" s="155"/>
      <c r="E134" s="155"/>
      <c r="F134" s="87" t="s">
        <v>340</v>
      </c>
    </row>
    <row r="135" spans="1:6">
      <c r="A135" s="65" t="s">
        <v>110</v>
      </c>
      <c r="B135" s="72" t="s">
        <v>111</v>
      </c>
      <c r="C135" s="65" t="s">
        <v>36</v>
      </c>
      <c r="D135" s="65" t="s">
        <v>112</v>
      </c>
      <c r="E135" s="66" t="s">
        <v>113</v>
      </c>
      <c r="F135" s="26" t="s">
        <v>114</v>
      </c>
    </row>
    <row r="136" spans="1:6" ht="28.5">
      <c r="A136" s="13" t="s">
        <v>430</v>
      </c>
      <c r="B136" s="118" t="s">
        <v>434</v>
      </c>
      <c r="C136" s="108" t="s">
        <v>341</v>
      </c>
      <c r="D136" s="108">
        <v>1.9099999999999999E-2</v>
      </c>
      <c r="E136" s="5">
        <v>13.39</v>
      </c>
      <c r="F136" s="67">
        <v>0.25</v>
      </c>
    </row>
    <row r="137" spans="1:6" ht="28.5">
      <c r="A137" s="13" t="s">
        <v>431</v>
      </c>
      <c r="B137" s="118" t="s">
        <v>435</v>
      </c>
      <c r="C137" s="108" t="s">
        <v>341</v>
      </c>
      <c r="D137" s="108">
        <v>0.1168</v>
      </c>
      <c r="E137" s="5">
        <v>17.16</v>
      </c>
      <c r="F137" s="67">
        <f t="shared" ref="F137:F139" si="13">E137*D137</f>
        <v>2.0042879999999998</v>
      </c>
    </row>
    <row r="138" spans="1:6" ht="42.75">
      <c r="A138" s="13" t="s">
        <v>432</v>
      </c>
      <c r="B138" s="118" t="s">
        <v>436</v>
      </c>
      <c r="C138" s="108" t="s">
        <v>340</v>
      </c>
      <c r="D138" s="108">
        <v>1</v>
      </c>
      <c r="E138" s="5">
        <v>5.63</v>
      </c>
      <c r="F138" s="67">
        <f t="shared" si="13"/>
        <v>5.63</v>
      </c>
    </row>
    <row r="139" spans="1:6" ht="28.5">
      <c r="A139" s="115" t="s">
        <v>375</v>
      </c>
      <c r="B139" s="118" t="s">
        <v>380</v>
      </c>
      <c r="C139" s="108" t="s">
        <v>340</v>
      </c>
      <c r="D139" s="108">
        <v>2.5000000000000001E-2</v>
      </c>
      <c r="E139" s="5">
        <v>8.56</v>
      </c>
      <c r="F139" s="67">
        <f t="shared" si="13"/>
        <v>0.21400000000000002</v>
      </c>
    </row>
    <row r="140" spans="1:6" ht="57">
      <c r="A140" s="115" t="s">
        <v>433</v>
      </c>
      <c r="B140" s="118" t="s">
        <v>437</v>
      </c>
      <c r="C140" s="108" t="s">
        <v>351</v>
      </c>
      <c r="D140" s="108">
        <v>1.333</v>
      </c>
      <c r="E140" s="5">
        <v>0.12</v>
      </c>
      <c r="F140" s="67">
        <v>0.15</v>
      </c>
    </row>
    <row r="141" spans="1:6">
      <c r="A141" s="71"/>
      <c r="B141" s="120"/>
      <c r="C141" s="108"/>
      <c r="D141" s="108"/>
      <c r="E141" s="6" t="s">
        <v>14</v>
      </c>
      <c r="F141" s="6">
        <v>8.24</v>
      </c>
    </row>
    <row r="143" spans="1:6" ht="55.5" customHeight="1">
      <c r="A143" s="86">
        <f>'PLANILHA ORÇAMEN.'!B38</f>
        <v>94975</v>
      </c>
      <c r="B143" s="155" t="str">
        <f>'PLANILHA ORÇAMEN.'!C38</f>
        <v>CONCRETO FCK = 15MPA, TRAÇO 1:3,4:3,5 (CIMENTO / AREIA MÉDIA/ BRITA 1) PREPARO MANUAL. AF_A7/2016 (TAMPA DA CAIXA)</v>
      </c>
      <c r="C143" s="155"/>
      <c r="D143" s="155"/>
      <c r="E143" s="155"/>
      <c r="F143" s="87" t="s">
        <v>393</v>
      </c>
    </row>
    <row r="144" spans="1:6">
      <c r="A144" s="65" t="s">
        <v>110</v>
      </c>
      <c r="B144" s="72" t="s">
        <v>111</v>
      </c>
      <c r="C144" s="65" t="s">
        <v>36</v>
      </c>
      <c r="D144" s="65" t="s">
        <v>112</v>
      </c>
      <c r="E144" s="66" t="s">
        <v>113</v>
      </c>
      <c r="F144" s="26" t="s">
        <v>114</v>
      </c>
    </row>
    <row r="145" spans="1:6" ht="28.5">
      <c r="A145" s="13" t="s">
        <v>337</v>
      </c>
      <c r="B145" s="118" t="s">
        <v>107</v>
      </c>
      <c r="C145" s="108" t="s">
        <v>341</v>
      </c>
      <c r="D145" s="108">
        <v>10.02</v>
      </c>
      <c r="E145" s="5">
        <v>13.8</v>
      </c>
      <c r="F145" s="67">
        <v>138.27000000000001</v>
      </c>
    </row>
    <row r="146" spans="1:6" ht="42.75">
      <c r="A146" s="13" t="s">
        <v>404</v>
      </c>
      <c r="B146" s="118" t="s">
        <v>246</v>
      </c>
      <c r="C146" s="108" t="s">
        <v>393</v>
      </c>
      <c r="D146" s="108">
        <v>0.85</v>
      </c>
      <c r="E146" s="5">
        <v>65.12</v>
      </c>
      <c r="F146" s="67">
        <f t="shared" ref="F146:F148" si="14">E146*D146</f>
        <v>55.352000000000004</v>
      </c>
    </row>
    <row r="147" spans="1:6" ht="28.5">
      <c r="A147" s="13" t="s">
        <v>405</v>
      </c>
      <c r="B147" s="118" t="s">
        <v>248</v>
      </c>
      <c r="C147" s="108" t="s">
        <v>340</v>
      </c>
      <c r="D147" s="108">
        <v>277.72000000000003</v>
      </c>
      <c r="E147" s="5">
        <v>0.57999999999999996</v>
      </c>
      <c r="F147" s="67">
        <v>161.07</v>
      </c>
    </row>
    <row r="148" spans="1:6" ht="42.75">
      <c r="A148" s="115" t="s">
        <v>438</v>
      </c>
      <c r="B148" s="118" t="s">
        <v>439</v>
      </c>
      <c r="C148" s="108" t="s">
        <v>393</v>
      </c>
      <c r="D148" s="108">
        <v>0.58899999999999997</v>
      </c>
      <c r="E148" s="5">
        <v>44.4</v>
      </c>
      <c r="F148" s="67">
        <f t="shared" si="14"/>
        <v>26.151599999999998</v>
      </c>
    </row>
    <row r="149" spans="1:6">
      <c r="A149" s="71"/>
      <c r="B149" s="120"/>
      <c r="C149" s="108"/>
      <c r="D149" s="108"/>
      <c r="E149" s="6" t="s">
        <v>14</v>
      </c>
      <c r="F149" s="6">
        <f>F148+F147+F146+F145</f>
        <v>380.84360000000004</v>
      </c>
    </row>
    <row r="151" spans="1:6" ht="48" customHeight="1">
      <c r="A151" s="86">
        <f>'PLANILHA ORÇAMEN.'!B39</f>
        <v>92271</v>
      </c>
      <c r="B151" s="155" t="str">
        <f>'PLANILHA ORÇAMEN.'!C39</f>
        <v>FABRICAÇÃO DE FÔRMA PARA LAJES, EM MADEIRA SERRADA, E=25 MM. AF_12/2015</v>
      </c>
      <c r="C151" s="155"/>
      <c r="D151" s="155"/>
      <c r="E151" s="155"/>
      <c r="F151" s="87" t="s">
        <v>333</v>
      </c>
    </row>
    <row r="152" spans="1:6">
      <c r="A152" s="65" t="s">
        <v>110</v>
      </c>
      <c r="B152" s="72" t="s">
        <v>111</v>
      </c>
      <c r="C152" s="65" t="s">
        <v>36</v>
      </c>
      <c r="D152" s="65" t="s">
        <v>112</v>
      </c>
      <c r="E152" s="66" t="s">
        <v>113</v>
      </c>
      <c r="F152" s="26" t="s">
        <v>114</v>
      </c>
    </row>
    <row r="153" spans="1:6" ht="28.5">
      <c r="A153" s="13" t="s">
        <v>440</v>
      </c>
      <c r="B153" s="118" t="s">
        <v>443</v>
      </c>
      <c r="C153" s="108" t="s">
        <v>341</v>
      </c>
      <c r="D153" s="108">
        <v>3.0000000000000001E-3</v>
      </c>
      <c r="E153" s="5">
        <v>14.53</v>
      </c>
      <c r="F153" s="67">
        <f t="shared" ref="F153:F154" si="15">E153*D153</f>
        <v>4.3589999999999997E-2</v>
      </c>
    </row>
    <row r="154" spans="1:6" ht="28.5">
      <c r="A154" s="13" t="s">
        <v>374</v>
      </c>
      <c r="B154" s="118" t="s">
        <v>379</v>
      </c>
      <c r="C154" s="108" t="s">
        <v>341</v>
      </c>
      <c r="D154" s="108">
        <v>1.2999999999999999E-2</v>
      </c>
      <c r="E154" s="5">
        <v>17.16</v>
      </c>
      <c r="F154" s="67">
        <f t="shared" si="15"/>
        <v>0.22308</v>
      </c>
    </row>
    <row r="155" spans="1:6" ht="57">
      <c r="A155" s="13" t="s">
        <v>441</v>
      </c>
      <c r="B155" s="118" t="s">
        <v>444</v>
      </c>
      <c r="C155" s="108" t="s">
        <v>391</v>
      </c>
      <c r="D155" s="108">
        <v>3.0000000000000001E-3</v>
      </c>
      <c r="E155" s="5">
        <v>19.649999999999999</v>
      </c>
      <c r="F155" s="67">
        <v>0.05</v>
      </c>
    </row>
    <row r="156" spans="1:6" ht="42.75">
      <c r="A156" s="115" t="s">
        <v>442</v>
      </c>
      <c r="B156" s="118" t="s">
        <v>445</v>
      </c>
      <c r="C156" s="108" t="s">
        <v>172</v>
      </c>
      <c r="D156" s="108">
        <v>3.6669999999999998</v>
      </c>
      <c r="E156" s="5">
        <v>12.58</v>
      </c>
      <c r="F156" s="67">
        <f t="shared" ref="F156" si="16">E156*D156</f>
        <v>46.130859999999998</v>
      </c>
    </row>
    <row r="157" spans="1:6">
      <c r="A157" s="71"/>
      <c r="B157" s="120"/>
      <c r="C157" s="108"/>
      <c r="D157" s="108"/>
      <c r="E157" s="6" t="s">
        <v>14</v>
      </c>
      <c r="F157" s="6">
        <v>46.44</v>
      </c>
    </row>
    <row r="159" spans="1:6" ht="66" customHeight="1">
      <c r="A159" s="86">
        <f>'PLANILHA ORÇAMEN.'!B44</f>
        <v>91341</v>
      </c>
      <c r="B159" s="155" t="str">
        <f>'PLANILHA ORÇAMEN.'!C44</f>
        <v>PORTA EM ALUMÍNIO DE ABRIR TIPO VENEZIANA COM GUARNIÇÃO, FIXAÇÃO COM PARAFUSOS - FORNECIMENTO E INSTALAÇÃO. AF_08/2015</v>
      </c>
      <c r="C159" s="155"/>
      <c r="D159" s="155"/>
      <c r="E159" s="155"/>
      <c r="F159" s="87" t="s">
        <v>333</v>
      </c>
    </row>
    <row r="160" spans="1:6">
      <c r="A160" s="65" t="s">
        <v>110</v>
      </c>
      <c r="B160" s="72" t="s">
        <v>111</v>
      </c>
      <c r="C160" s="65" t="s">
        <v>36</v>
      </c>
      <c r="D160" s="65" t="s">
        <v>112</v>
      </c>
      <c r="E160" s="66" t="s">
        <v>113</v>
      </c>
      <c r="F160" s="26" t="s">
        <v>114</v>
      </c>
    </row>
    <row r="161" spans="1:6" ht="28.5">
      <c r="A161" s="13" t="s">
        <v>336</v>
      </c>
      <c r="B161" s="118" t="s">
        <v>249</v>
      </c>
      <c r="C161" s="108" t="s">
        <v>341</v>
      </c>
      <c r="D161" s="108">
        <v>0.3826</v>
      </c>
      <c r="E161" s="5">
        <v>17.260000000000002</v>
      </c>
      <c r="F161" s="67">
        <f>E161*D161</f>
        <v>6.6036760000000001</v>
      </c>
    </row>
    <row r="162" spans="1:6" ht="28.5">
      <c r="A162" s="13" t="s">
        <v>337</v>
      </c>
      <c r="B162" s="118" t="s">
        <v>107</v>
      </c>
      <c r="C162" s="108" t="s">
        <v>341</v>
      </c>
      <c r="D162" s="108">
        <v>0.191</v>
      </c>
      <c r="E162" s="5">
        <v>13.8</v>
      </c>
      <c r="F162" s="67">
        <v>2.63</v>
      </c>
    </row>
    <row r="163" spans="1:6" ht="57">
      <c r="A163" s="115" t="s">
        <v>446</v>
      </c>
      <c r="B163" s="118" t="s">
        <v>450</v>
      </c>
      <c r="C163" s="108" t="s">
        <v>454</v>
      </c>
      <c r="D163" s="108">
        <v>0.88290000000000002</v>
      </c>
      <c r="E163" s="5">
        <v>31.21</v>
      </c>
      <c r="F163" s="67">
        <v>27.55</v>
      </c>
    </row>
    <row r="164" spans="1:6" ht="57">
      <c r="A164" s="115" t="s">
        <v>447</v>
      </c>
      <c r="B164" s="118" t="s">
        <v>451</v>
      </c>
      <c r="C164" s="108" t="s">
        <v>351</v>
      </c>
      <c r="D164" s="108">
        <v>4.8166000000000002</v>
      </c>
      <c r="E164" s="5">
        <v>0.73</v>
      </c>
      <c r="F164" s="67">
        <v>3.51</v>
      </c>
    </row>
    <row r="165" spans="1:6" ht="57">
      <c r="A165" s="13" t="s">
        <v>448</v>
      </c>
      <c r="B165" s="118" t="s">
        <v>452</v>
      </c>
      <c r="C165" s="108" t="s">
        <v>172</v>
      </c>
      <c r="D165" s="108">
        <v>6.8503999999999996</v>
      </c>
      <c r="E165" s="5">
        <v>9.48</v>
      </c>
      <c r="F165" s="67">
        <f t="shared" ref="F165:F166" si="17">E165*D165</f>
        <v>64.941791999999992</v>
      </c>
    </row>
    <row r="166" spans="1:6" ht="57">
      <c r="A166" s="13" t="s">
        <v>449</v>
      </c>
      <c r="B166" s="118" t="s">
        <v>453</v>
      </c>
      <c r="C166" s="108" t="s">
        <v>351</v>
      </c>
      <c r="D166" s="108">
        <v>0.54730000000000001</v>
      </c>
      <c r="E166" s="5">
        <v>589.22</v>
      </c>
      <c r="F166" s="67">
        <f t="shared" si="17"/>
        <v>322.48010600000003</v>
      </c>
    </row>
    <row r="167" spans="1:6">
      <c r="A167" s="13"/>
      <c r="B167" s="118"/>
      <c r="C167" s="108"/>
      <c r="D167" s="108"/>
      <c r="E167" s="5"/>
      <c r="F167" s="67">
        <f t="shared" ref="F167" si="18">E167*D167</f>
        <v>0</v>
      </c>
    </row>
    <row r="168" spans="1:6">
      <c r="A168" s="71"/>
      <c r="B168" s="120"/>
      <c r="C168" s="108"/>
      <c r="D168" s="108"/>
      <c r="E168" s="6" t="s">
        <v>14</v>
      </c>
      <c r="F168" s="6">
        <v>427.71</v>
      </c>
    </row>
    <row r="170" spans="1:6" ht="71.25" customHeight="1">
      <c r="A170" s="86">
        <f>'PLANILHA ORÇAMEN.'!B47</f>
        <v>88487</v>
      </c>
      <c r="B170" s="155" t="str">
        <f>'PLANILHA ORÇAMEN.'!C47</f>
        <v>APLICAÇÃO MANUAL DE PINTURA COM TINTA LÁTEX PVA EM PAREDES, DUAS DEMÃOS.</v>
      </c>
      <c r="C170" s="155"/>
      <c r="D170" s="155"/>
      <c r="E170" s="155"/>
      <c r="F170" s="87" t="s">
        <v>333</v>
      </c>
    </row>
    <row r="171" spans="1:6">
      <c r="A171" s="65" t="s">
        <v>110</v>
      </c>
      <c r="B171" s="72" t="s">
        <v>111</v>
      </c>
      <c r="C171" s="65" t="s">
        <v>36</v>
      </c>
      <c r="D171" s="65" t="s">
        <v>112</v>
      </c>
      <c r="E171" s="66" t="s">
        <v>113</v>
      </c>
      <c r="F171" s="26" t="s">
        <v>114</v>
      </c>
    </row>
    <row r="172" spans="1:6" ht="28.5">
      <c r="A172" s="13" t="s">
        <v>455</v>
      </c>
      <c r="B172" s="118" t="s">
        <v>457</v>
      </c>
      <c r="C172" s="108" t="s">
        <v>341</v>
      </c>
      <c r="D172" s="108">
        <v>0.13</v>
      </c>
      <c r="E172" s="5">
        <v>17.190000000000001</v>
      </c>
      <c r="F172" s="67">
        <f t="shared" ref="F172:F174" si="19">E172*D172</f>
        <v>2.2347000000000001</v>
      </c>
    </row>
    <row r="173" spans="1:6" ht="28.5">
      <c r="A173" s="13" t="s">
        <v>337</v>
      </c>
      <c r="B173" s="118" t="s">
        <v>107</v>
      </c>
      <c r="C173" s="108" t="s">
        <v>341</v>
      </c>
      <c r="D173" s="108">
        <v>4.8000000000000001E-2</v>
      </c>
      <c r="E173" s="5">
        <v>13.8</v>
      </c>
      <c r="F173" s="67">
        <f t="shared" si="19"/>
        <v>0.6624000000000001</v>
      </c>
    </row>
    <row r="174" spans="1:6" ht="28.5">
      <c r="A174" s="13" t="s">
        <v>456</v>
      </c>
      <c r="B174" s="118" t="s">
        <v>458</v>
      </c>
      <c r="C174" s="108" t="s">
        <v>459</v>
      </c>
      <c r="D174" s="108">
        <v>0.33</v>
      </c>
      <c r="E174" s="5">
        <v>14.82</v>
      </c>
      <c r="F174" s="67">
        <f t="shared" si="19"/>
        <v>4.8906000000000001</v>
      </c>
    </row>
    <row r="175" spans="1:6">
      <c r="A175" s="71"/>
      <c r="B175" s="120"/>
      <c r="C175" s="108"/>
      <c r="D175" s="108"/>
      <c r="E175" s="6" t="s">
        <v>14</v>
      </c>
      <c r="F175" s="6">
        <v>7.78</v>
      </c>
    </row>
    <row r="177" spans="1:6" ht="59.25" customHeight="1">
      <c r="A177" s="86">
        <f>'PLANILHA ORÇAMEN.'!B50</f>
        <v>89401</v>
      </c>
      <c r="B177" s="155" t="str">
        <f>'PLANILHA ORÇAMEN.'!C50</f>
        <v>TUBO, PVC, SOLDÁVEL, DN 20MM, INSTALADO EM RAMAL DE DISTRIBUIÇÃO DE ÁGUA - FORNECIMENTO E INSTALAÇÃO</v>
      </c>
      <c r="C177" s="155"/>
      <c r="D177" s="155"/>
      <c r="E177" s="155"/>
      <c r="F177" s="87" t="s">
        <v>172</v>
      </c>
    </row>
    <row r="178" spans="1:6">
      <c r="A178" s="65" t="s">
        <v>110</v>
      </c>
      <c r="B178" s="72" t="s">
        <v>111</v>
      </c>
      <c r="C178" s="65" t="s">
        <v>36</v>
      </c>
      <c r="D178" s="65" t="s">
        <v>112</v>
      </c>
      <c r="E178" s="66" t="s">
        <v>113</v>
      </c>
      <c r="F178" s="26" t="s">
        <v>114</v>
      </c>
    </row>
    <row r="179" spans="1:6" ht="42.75">
      <c r="A179" s="13" t="s">
        <v>460</v>
      </c>
      <c r="B179" s="118" t="s">
        <v>464</v>
      </c>
      <c r="C179" s="108" t="s">
        <v>341</v>
      </c>
      <c r="D179" s="108">
        <v>9.7000000000000003E-2</v>
      </c>
      <c r="E179" s="5">
        <v>13.56</v>
      </c>
      <c r="F179" s="67">
        <v>1.31</v>
      </c>
    </row>
    <row r="180" spans="1:6" ht="42.75">
      <c r="A180" s="13" t="s">
        <v>461</v>
      </c>
      <c r="B180" s="118" t="s">
        <v>465</v>
      </c>
      <c r="C180" s="108" t="s">
        <v>341</v>
      </c>
      <c r="D180" s="108">
        <v>9.7000000000000003E-2</v>
      </c>
      <c r="E180" s="5">
        <v>17.22</v>
      </c>
      <c r="F180" s="67">
        <f t="shared" ref="F180" si="20">E180*D180</f>
        <v>1.6703399999999999</v>
      </c>
    </row>
    <row r="181" spans="1:6" ht="28.5">
      <c r="A181" s="13" t="s">
        <v>462</v>
      </c>
      <c r="B181" s="118" t="s">
        <v>354</v>
      </c>
      <c r="C181" s="108" t="s">
        <v>172</v>
      </c>
      <c r="D181" s="108">
        <v>1.0609999999999999</v>
      </c>
      <c r="E181" s="5">
        <v>1.8</v>
      </c>
      <c r="F181" s="67">
        <v>1.9</v>
      </c>
    </row>
    <row r="182" spans="1:6">
      <c r="A182" s="13" t="s">
        <v>463</v>
      </c>
      <c r="B182" s="118" t="s">
        <v>466</v>
      </c>
      <c r="C182" s="108" t="s">
        <v>351</v>
      </c>
      <c r="D182" s="108">
        <v>3.2000000000000001E-2</v>
      </c>
      <c r="E182" s="5">
        <v>1.43</v>
      </c>
      <c r="F182" s="67">
        <v>0.04</v>
      </c>
    </row>
    <row r="183" spans="1:6">
      <c r="A183" s="71"/>
      <c r="B183" s="120"/>
      <c r="C183" s="108"/>
      <c r="D183" s="108"/>
      <c r="E183" s="6" t="s">
        <v>14</v>
      </c>
      <c r="F183" s="6">
        <f>F182+F181+F180+F179</f>
        <v>4.9203399999999995</v>
      </c>
    </row>
    <row r="185" spans="1:6" ht="71.25" customHeight="1">
      <c r="A185" s="86">
        <f>'PLANILHA ORÇAMEN.'!B51</f>
        <v>89358</v>
      </c>
      <c r="B185" s="155" t="str">
        <f>'PLANILHA ORÇAMEN.'!C51</f>
        <v>JOELHO 90 GRAUS, PVC, SOLDÁVEL, DN 20MM, INSTALADO EM RAMAL OU SUB-RAMAL DE ÁGUA - FORNECIMENTO E INSTALAÇÃO</v>
      </c>
      <c r="C185" s="155"/>
      <c r="D185" s="155"/>
      <c r="E185" s="155"/>
      <c r="F185" s="87" t="s">
        <v>351</v>
      </c>
    </row>
    <row r="186" spans="1:6">
      <c r="A186" s="65" t="s">
        <v>110</v>
      </c>
      <c r="B186" s="72" t="s">
        <v>111</v>
      </c>
      <c r="C186" s="65" t="s">
        <v>36</v>
      </c>
      <c r="D186" s="65" t="s">
        <v>112</v>
      </c>
      <c r="E186" s="66" t="s">
        <v>113</v>
      </c>
      <c r="F186" s="26" t="s">
        <v>114</v>
      </c>
    </row>
    <row r="187" spans="1:6" ht="42.75">
      <c r="A187" s="13" t="s">
        <v>460</v>
      </c>
      <c r="B187" s="118" t="s">
        <v>464</v>
      </c>
      <c r="C187" s="108" t="s">
        <v>341</v>
      </c>
      <c r="D187" s="108">
        <v>0.129</v>
      </c>
      <c r="E187" s="5">
        <v>13.56</v>
      </c>
      <c r="F187" s="67">
        <f>E187*D187</f>
        <v>1.7492400000000001</v>
      </c>
    </row>
    <row r="188" spans="1:6" ht="42.75">
      <c r="A188" s="13" t="s">
        <v>461</v>
      </c>
      <c r="B188" s="118" t="s">
        <v>465</v>
      </c>
      <c r="C188" s="108" t="s">
        <v>341</v>
      </c>
      <c r="D188" s="108">
        <v>0.129</v>
      </c>
      <c r="E188" s="5">
        <v>17.22</v>
      </c>
      <c r="F188" s="67">
        <f t="shared" ref="F188:F192" si="21">E188*D188</f>
        <v>2.2213799999999999</v>
      </c>
    </row>
    <row r="189" spans="1:6" ht="28.5">
      <c r="A189" s="115" t="s">
        <v>467</v>
      </c>
      <c r="B189" s="118" t="s">
        <v>470</v>
      </c>
      <c r="C189" s="108" t="s">
        <v>351</v>
      </c>
      <c r="D189" s="108">
        <v>6.0000000000000001E-3</v>
      </c>
      <c r="E189" s="5">
        <v>44.26</v>
      </c>
      <c r="F189" s="67">
        <f t="shared" si="21"/>
        <v>0.26556000000000002</v>
      </c>
    </row>
    <row r="190" spans="1:6" ht="28.5">
      <c r="A190" s="115" t="s">
        <v>468</v>
      </c>
      <c r="B190" s="118" t="s">
        <v>471</v>
      </c>
      <c r="C190" s="108" t="s">
        <v>351</v>
      </c>
      <c r="D190" s="108">
        <v>1</v>
      </c>
      <c r="E190" s="5">
        <v>0.4</v>
      </c>
      <c r="F190" s="67">
        <f t="shared" si="21"/>
        <v>0.4</v>
      </c>
    </row>
    <row r="191" spans="1:6" ht="28.5">
      <c r="A191" s="13" t="s">
        <v>469</v>
      </c>
      <c r="B191" s="118" t="s">
        <v>472</v>
      </c>
      <c r="C191" s="108" t="s">
        <v>351</v>
      </c>
      <c r="D191" s="108">
        <v>6.0000000000000001E-3</v>
      </c>
      <c r="E191" s="5">
        <v>38.44</v>
      </c>
      <c r="F191" s="67">
        <f t="shared" si="21"/>
        <v>0.23063999999999998</v>
      </c>
    </row>
    <row r="192" spans="1:6">
      <c r="A192" s="13" t="s">
        <v>463</v>
      </c>
      <c r="B192" s="118" t="s">
        <v>466</v>
      </c>
      <c r="C192" s="108" t="s">
        <v>351</v>
      </c>
      <c r="D192" s="108">
        <v>4.2999999999999997E-2</v>
      </c>
      <c r="E192" s="5">
        <v>1</v>
      </c>
      <c r="F192" s="67">
        <f t="shared" si="21"/>
        <v>4.2999999999999997E-2</v>
      </c>
    </row>
    <row r="193" spans="1:6">
      <c r="A193" s="13"/>
      <c r="B193" s="118"/>
      <c r="C193" s="108"/>
      <c r="D193" s="108"/>
      <c r="E193" s="5"/>
      <c r="F193" s="67">
        <f t="shared" ref="F193" si="22">E193*D193</f>
        <v>0</v>
      </c>
    </row>
    <row r="194" spans="1:6">
      <c r="A194" s="71"/>
      <c r="B194" s="120"/>
      <c r="C194" s="108"/>
      <c r="D194" s="108"/>
      <c r="E194" s="6" t="s">
        <v>14</v>
      </c>
      <c r="F194" s="6">
        <f>F192+F191+F190+F189+F188+F187</f>
        <v>4.9098199999999999</v>
      </c>
    </row>
    <row r="196" spans="1:6" ht="63" customHeight="1">
      <c r="A196" s="86">
        <f>'PLANILHA ORÇAMEN.'!B52</f>
        <v>94783</v>
      </c>
      <c r="B196" s="155" t="str">
        <f>'PLANILHA ORÇAMEN.'!C52</f>
        <v>ADAPTADOR COM FLANGE E ANEL DE VEDAÇÃO, PVC, SOLDÁVEL, DN 20 MM X 1/2 , INSTALADO EM RESERVAÇÃO DE ÁGUA DE EDIFICAÇÃO QUE POSSUA RESERVATÓRIO DE FIBRA/FIBROCIMENTO FORNECIMENTO E INSTALAÇÃO. AF_06/2016</v>
      </c>
      <c r="C196" s="155"/>
      <c r="D196" s="155"/>
      <c r="E196" s="155"/>
      <c r="F196" s="87" t="s">
        <v>351</v>
      </c>
    </row>
    <row r="197" spans="1:6">
      <c r="A197" s="65" t="s">
        <v>110</v>
      </c>
      <c r="B197" s="72" t="s">
        <v>111</v>
      </c>
      <c r="C197" s="65" t="s">
        <v>36</v>
      </c>
      <c r="D197" s="65" t="s">
        <v>112</v>
      </c>
      <c r="E197" s="66" t="s">
        <v>113</v>
      </c>
      <c r="F197" s="26" t="s">
        <v>114</v>
      </c>
    </row>
    <row r="198" spans="1:6" ht="42.75">
      <c r="A198" s="13" t="s">
        <v>460</v>
      </c>
      <c r="B198" s="118" t="s">
        <v>464</v>
      </c>
      <c r="C198" s="108" t="s">
        <v>341</v>
      </c>
      <c r="D198" s="108">
        <v>0.13600000000000001</v>
      </c>
      <c r="E198" s="5">
        <v>13.56</v>
      </c>
      <c r="F198" s="67">
        <f>E198*D198</f>
        <v>1.8441600000000002</v>
      </c>
    </row>
    <row r="199" spans="1:6" ht="42.75">
      <c r="A199" s="13" t="s">
        <v>461</v>
      </c>
      <c r="B199" s="118" t="s">
        <v>465</v>
      </c>
      <c r="C199" s="108" t="s">
        <v>341</v>
      </c>
      <c r="D199" s="108">
        <v>0.13600000000000001</v>
      </c>
      <c r="E199" s="5">
        <v>17.22</v>
      </c>
      <c r="F199" s="67">
        <f t="shared" ref="F199:F203" si="23">E199*D199</f>
        <v>2.34192</v>
      </c>
    </row>
    <row r="200" spans="1:6" ht="42.75">
      <c r="A200" s="115" t="s">
        <v>473</v>
      </c>
      <c r="B200" s="118" t="s">
        <v>475</v>
      </c>
      <c r="C200" s="108" t="s">
        <v>351</v>
      </c>
      <c r="D200" s="108">
        <v>1</v>
      </c>
      <c r="E200" s="5">
        <v>9.06</v>
      </c>
      <c r="F200" s="67">
        <f t="shared" si="23"/>
        <v>9.06</v>
      </c>
    </row>
    <row r="201" spans="1:6" ht="28.5">
      <c r="A201" s="115" t="s">
        <v>474</v>
      </c>
      <c r="B201" s="118" t="s">
        <v>476</v>
      </c>
      <c r="C201" s="108" t="s">
        <v>351</v>
      </c>
      <c r="D201" s="108">
        <v>4.5999999999999999E-2</v>
      </c>
      <c r="E201" s="5">
        <v>14.05</v>
      </c>
      <c r="F201" s="67">
        <v>0.64</v>
      </c>
    </row>
    <row r="202" spans="1:6" ht="28.5">
      <c r="A202" s="13" t="s">
        <v>469</v>
      </c>
      <c r="B202" s="118" t="s">
        <v>472</v>
      </c>
      <c r="C202" s="108" t="s">
        <v>351</v>
      </c>
      <c r="D202" s="108">
        <v>1.0999999999999999E-2</v>
      </c>
      <c r="E202" s="5">
        <v>38.44</v>
      </c>
      <c r="F202" s="67">
        <f t="shared" si="23"/>
        <v>0.42283999999999994</v>
      </c>
    </row>
    <row r="203" spans="1:6">
      <c r="A203" s="13" t="s">
        <v>463</v>
      </c>
      <c r="B203" s="118" t="s">
        <v>466</v>
      </c>
      <c r="C203" s="108" t="s">
        <v>351</v>
      </c>
      <c r="D203" s="108">
        <v>1.4E-2</v>
      </c>
      <c r="E203" s="5">
        <v>1.43</v>
      </c>
      <c r="F203" s="67">
        <f t="shared" si="23"/>
        <v>2.002E-2</v>
      </c>
    </row>
    <row r="204" spans="1:6">
      <c r="A204" s="13"/>
      <c r="B204" s="118"/>
      <c r="C204" s="108"/>
      <c r="D204" s="108"/>
      <c r="E204" s="5"/>
      <c r="F204" s="67">
        <f t="shared" ref="F204" si="24">E204*D204</f>
        <v>0</v>
      </c>
    </row>
    <row r="205" spans="1:6">
      <c r="A205" s="71"/>
      <c r="B205" s="120"/>
      <c r="C205" s="108"/>
      <c r="D205" s="108"/>
      <c r="E205" s="6" t="s">
        <v>14</v>
      </c>
      <c r="F205" s="6">
        <v>14.32</v>
      </c>
    </row>
    <row r="207" spans="1:6" ht="46.15" customHeight="1">
      <c r="A207" s="86">
        <f>'PLANILHA ORÇAMEN.'!B56</f>
        <v>89446</v>
      </c>
      <c r="B207" s="155" t="str">
        <f>'PLANILHA ORÇAMEN.'!C56</f>
        <v>TUBO, PVC, SOLDÁVEL, DN 25MM, INSTALADO EM PRUMADA DE ÁGUA - FORNECIMENTO E INSTALAÇÃO</v>
      </c>
      <c r="C207" s="155"/>
      <c r="D207" s="155"/>
      <c r="E207" s="155"/>
      <c r="F207" s="87" t="s">
        <v>172</v>
      </c>
    </row>
    <row r="208" spans="1:6">
      <c r="A208" s="65" t="s">
        <v>110</v>
      </c>
      <c r="B208" s="72" t="s">
        <v>111</v>
      </c>
      <c r="C208" s="65" t="s">
        <v>36</v>
      </c>
      <c r="D208" s="65" t="s">
        <v>112</v>
      </c>
      <c r="E208" s="66" t="s">
        <v>113</v>
      </c>
      <c r="F208" s="26" t="s">
        <v>114</v>
      </c>
    </row>
    <row r="209" spans="1:6" ht="42.75">
      <c r="A209" s="13" t="s">
        <v>460</v>
      </c>
      <c r="B209" s="118" t="s">
        <v>464</v>
      </c>
      <c r="C209" s="132" t="s">
        <v>341</v>
      </c>
      <c r="D209" s="132">
        <v>1.6E-2</v>
      </c>
      <c r="E209" s="5">
        <v>13.56</v>
      </c>
      <c r="F209" s="67">
        <v>0.21</v>
      </c>
    </row>
    <row r="210" spans="1:6" ht="42.75">
      <c r="A210" s="13" t="s">
        <v>461</v>
      </c>
      <c r="B210" s="118" t="s">
        <v>465</v>
      </c>
      <c r="C210" s="132" t="s">
        <v>341</v>
      </c>
      <c r="D210" s="132">
        <v>1.6E-2</v>
      </c>
      <c r="E210" s="5">
        <v>17.22</v>
      </c>
      <c r="F210" s="67">
        <v>0.27</v>
      </c>
    </row>
    <row r="211" spans="1:6" ht="28.5">
      <c r="A211" s="115" t="s">
        <v>477</v>
      </c>
      <c r="B211" s="118" t="s">
        <v>478</v>
      </c>
      <c r="C211" s="132" t="s">
        <v>172</v>
      </c>
      <c r="D211" s="132">
        <v>1.0609999999999999</v>
      </c>
      <c r="E211" s="5">
        <v>2.39</v>
      </c>
      <c r="F211" s="67">
        <v>2.5299999999999998</v>
      </c>
    </row>
    <row r="212" spans="1:6">
      <c r="A212" s="71"/>
      <c r="B212" s="120"/>
      <c r="C212" s="132"/>
      <c r="D212" s="132"/>
      <c r="E212" s="6" t="s">
        <v>14</v>
      </c>
      <c r="F212" s="6">
        <f>F209+F210+F211</f>
        <v>3.01</v>
      </c>
    </row>
    <row r="214" spans="1:6" ht="52.9" customHeight="1">
      <c r="A214" s="86">
        <f>'PLANILHA ORÇAMEN.'!B58</f>
        <v>89393</v>
      </c>
      <c r="B214" s="155" t="str">
        <f>'PLANILHA ORÇAMEN.'!C58</f>
        <v>TE, PVC, SOLDAVEL, 20MM, INSTALADO EM RAMAL OU SUB-RAMAL DE ÁGUA - FORNECIMENTO E INSTALAÇÃO</v>
      </c>
      <c r="C214" s="155"/>
      <c r="D214" s="155"/>
      <c r="E214" s="155"/>
      <c r="F214" s="87" t="s">
        <v>351</v>
      </c>
    </row>
    <row r="215" spans="1:6">
      <c r="A215" s="65" t="s">
        <v>110</v>
      </c>
      <c r="B215" s="72" t="s">
        <v>111</v>
      </c>
      <c r="C215" s="65" t="s">
        <v>36</v>
      </c>
      <c r="D215" s="65" t="s">
        <v>112</v>
      </c>
      <c r="E215" s="66" t="s">
        <v>113</v>
      </c>
      <c r="F215" s="26" t="s">
        <v>114</v>
      </c>
    </row>
    <row r="216" spans="1:6" ht="42.75">
      <c r="A216" s="13" t="s">
        <v>460</v>
      </c>
      <c r="B216" s="118" t="s">
        <v>464</v>
      </c>
      <c r="C216" s="132" t="s">
        <v>341</v>
      </c>
      <c r="D216" s="132">
        <v>0.17199999999999999</v>
      </c>
      <c r="E216" s="5">
        <v>13.56</v>
      </c>
      <c r="F216" s="67">
        <f>D216*E216</f>
        <v>2.3323199999999997</v>
      </c>
    </row>
    <row r="217" spans="1:6" ht="42.75">
      <c r="A217" s="13" t="s">
        <v>461</v>
      </c>
      <c r="B217" s="118" t="s">
        <v>465</v>
      </c>
      <c r="C217" s="132" t="s">
        <v>341</v>
      </c>
      <c r="D217" s="132">
        <v>0.17199999999999999</v>
      </c>
      <c r="E217" s="5">
        <v>17.22</v>
      </c>
      <c r="F217" s="67">
        <f t="shared" ref="F217:F221" si="25">D217*E217</f>
        <v>2.9618399999999996</v>
      </c>
    </row>
    <row r="218" spans="1:6" ht="28.5">
      <c r="A218" s="115" t="s">
        <v>467</v>
      </c>
      <c r="B218" s="118" t="s">
        <v>470</v>
      </c>
      <c r="C218" s="132" t="s">
        <v>351</v>
      </c>
      <c r="D218" s="132">
        <v>8.9999999999999993E-3</v>
      </c>
      <c r="E218" s="5">
        <v>44.26</v>
      </c>
      <c r="F218" s="67">
        <v>0.39</v>
      </c>
    </row>
    <row r="219" spans="1:6" ht="28.5">
      <c r="A219" s="13" t="s">
        <v>479</v>
      </c>
      <c r="B219" s="118" t="s">
        <v>480</v>
      </c>
      <c r="C219" s="132" t="s">
        <v>351</v>
      </c>
      <c r="D219" s="132">
        <v>1</v>
      </c>
      <c r="E219" s="5">
        <v>0.72</v>
      </c>
      <c r="F219" s="67">
        <f t="shared" si="25"/>
        <v>0.72</v>
      </c>
    </row>
    <row r="220" spans="1:6" ht="28.5">
      <c r="A220" s="13" t="s">
        <v>469</v>
      </c>
      <c r="B220" s="118" t="s">
        <v>472</v>
      </c>
      <c r="C220" s="132" t="s">
        <v>351</v>
      </c>
      <c r="D220" s="132">
        <v>8.9999999999999993E-3</v>
      </c>
      <c r="E220" s="5">
        <v>38.44</v>
      </c>
      <c r="F220" s="67">
        <v>0.34</v>
      </c>
    </row>
    <row r="221" spans="1:6">
      <c r="A221" s="115" t="s">
        <v>463</v>
      </c>
      <c r="B221" s="118" t="s">
        <v>466</v>
      </c>
      <c r="C221" s="132" t="s">
        <v>351</v>
      </c>
      <c r="D221" s="132">
        <v>6.5000000000000002E-2</v>
      </c>
      <c r="E221" s="5">
        <v>1.43</v>
      </c>
      <c r="F221" s="67">
        <f t="shared" si="25"/>
        <v>9.2950000000000005E-2</v>
      </c>
    </row>
    <row r="222" spans="1:6">
      <c r="A222" s="71"/>
      <c r="B222" s="120"/>
      <c r="C222" s="132"/>
      <c r="D222" s="132"/>
      <c r="E222" s="6" t="s">
        <v>14</v>
      </c>
      <c r="F222" s="6">
        <v>6.83</v>
      </c>
    </row>
    <row r="224" spans="1:6" ht="43.15" customHeight="1">
      <c r="A224" s="86">
        <f>'PLANILHA ORÇAMEN.'!B59</f>
        <v>89395</v>
      </c>
      <c r="B224" s="155" t="str">
        <f>'PLANILHA ORÇAMEN.'!C59</f>
        <v>TE, PVC, SOLDAVEL, 25MM, INSTALADO EM RAMAL OU SUB-RAMAL DE ÁGUA - FORNECIMENTO E INSTALAÇÃO</v>
      </c>
      <c r="C224" s="155"/>
      <c r="D224" s="155"/>
      <c r="E224" s="155"/>
      <c r="F224" s="87" t="s">
        <v>351</v>
      </c>
    </row>
    <row r="225" spans="1:6">
      <c r="A225" s="65" t="s">
        <v>110</v>
      </c>
      <c r="B225" s="72" t="s">
        <v>111</v>
      </c>
      <c r="C225" s="65" t="s">
        <v>36</v>
      </c>
      <c r="D225" s="65" t="s">
        <v>112</v>
      </c>
      <c r="E225" s="66" t="s">
        <v>113</v>
      </c>
      <c r="F225" s="26" t="s">
        <v>114</v>
      </c>
    </row>
    <row r="226" spans="1:6" ht="42.75">
      <c r="A226" s="13" t="s">
        <v>460</v>
      </c>
      <c r="B226" s="118" t="s">
        <v>464</v>
      </c>
      <c r="C226" s="132" t="s">
        <v>341</v>
      </c>
      <c r="D226" s="132">
        <v>0.2</v>
      </c>
      <c r="E226" s="5">
        <v>13.56</v>
      </c>
      <c r="F226" s="67">
        <f>D226*E226</f>
        <v>2.7120000000000002</v>
      </c>
    </row>
    <row r="227" spans="1:6" ht="42.75">
      <c r="A227" s="13" t="s">
        <v>461</v>
      </c>
      <c r="B227" s="118" t="s">
        <v>465</v>
      </c>
      <c r="C227" s="132" t="s">
        <v>341</v>
      </c>
      <c r="D227" s="132">
        <v>0.2</v>
      </c>
      <c r="E227" s="5">
        <v>17.22</v>
      </c>
      <c r="F227" s="67">
        <f t="shared" ref="F227:F230" si="26">D227*E227</f>
        <v>3.444</v>
      </c>
    </row>
    <row r="228" spans="1:6" ht="28.5">
      <c r="A228" s="115" t="s">
        <v>467</v>
      </c>
      <c r="B228" s="118" t="s">
        <v>470</v>
      </c>
      <c r="C228" s="132" t="s">
        <v>351</v>
      </c>
      <c r="D228" s="132">
        <v>1.0999999999999999E-2</v>
      </c>
      <c r="E228" s="5">
        <v>44.26</v>
      </c>
      <c r="F228" s="67">
        <v>0.48</v>
      </c>
    </row>
    <row r="229" spans="1:6" ht="28.5">
      <c r="A229" s="13" t="s">
        <v>479</v>
      </c>
      <c r="B229" s="118" t="s">
        <v>481</v>
      </c>
      <c r="C229" s="132" t="s">
        <v>351</v>
      </c>
      <c r="D229" s="132">
        <v>1</v>
      </c>
      <c r="E229" s="5">
        <v>1</v>
      </c>
      <c r="F229" s="67">
        <f t="shared" si="26"/>
        <v>1</v>
      </c>
    </row>
    <row r="230" spans="1:6" ht="28.5">
      <c r="A230" s="13" t="s">
        <v>469</v>
      </c>
      <c r="B230" s="118" t="s">
        <v>472</v>
      </c>
      <c r="C230" s="132" t="s">
        <v>351</v>
      </c>
      <c r="D230" s="132">
        <v>1.2E-2</v>
      </c>
      <c r="E230" s="5">
        <v>38.44</v>
      </c>
      <c r="F230" s="67">
        <f t="shared" si="26"/>
        <v>0.46127999999999997</v>
      </c>
    </row>
    <row r="231" spans="1:6">
      <c r="A231" s="115" t="s">
        <v>463</v>
      </c>
      <c r="B231" s="118" t="s">
        <v>466</v>
      </c>
      <c r="C231" s="132" t="s">
        <v>351</v>
      </c>
      <c r="D231" s="132">
        <v>7.4999999999999997E-2</v>
      </c>
      <c r="E231" s="5">
        <v>1.43</v>
      </c>
      <c r="F231" s="67">
        <v>0.1</v>
      </c>
    </row>
    <row r="232" spans="1:6">
      <c r="A232" s="71"/>
      <c r="B232" s="120"/>
      <c r="C232" s="132"/>
      <c r="D232" s="132"/>
      <c r="E232" s="6" t="s">
        <v>14</v>
      </c>
      <c r="F232" s="6">
        <v>8.19</v>
      </c>
    </row>
    <row r="234" spans="1:6" ht="40.15" customHeight="1">
      <c r="A234" s="86">
        <f>'PLANILHA ORÇAMEN.'!B60</f>
        <v>89481</v>
      </c>
      <c r="B234" s="155" t="str">
        <f>'PLANILHA ORÇAMEN.'!C60</f>
        <v>JOELHO 90 GRAUS, PVC, SOLDAVEL, DN 25MM, INSTALADO EM PRUMADA DE ÁGUA - FORNECIMENTO E INSTALAÇÃO</v>
      </c>
      <c r="C234" s="155"/>
      <c r="D234" s="155"/>
      <c r="E234" s="155"/>
      <c r="F234" s="87" t="s">
        <v>351</v>
      </c>
    </row>
    <row r="235" spans="1:6">
      <c r="A235" s="65" t="s">
        <v>110</v>
      </c>
      <c r="B235" s="72" t="s">
        <v>111</v>
      </c>
      <c r="C235" s="65" t="s">
        <v>36</v>
      </c>
      <c r="D235" s="65" t="s">
        <v>112</v>
      </c>
      <c r="E235" s="66" t="s">
        <v>113</v>
      </c>
      <c r="F235" s="26" t="s">
        <v>114</v>
      </c>
    </row>
    <row r="236" spans="1:6" ht="42.75">
      <c r="A236" s="13" t="s">
        <v>460</v>
      </c>
      <c r="B236" s="118" t="s">
        <v>464</v>
      </c>
      <c r="C236" s="132" t="s">
        <v>341</v>
      </c>
      <c r="D236" s="132">
        <v>0.06</v>
      </c>
      <c r="E236" s="5">
        <v>13.56</v>
      </c>
      <c r="F236" s="67">
        <f>D236*E236</f>
        <v>0.81359999999999999</v>
      </c>
    </row>
    <row r="237" spans="1:6" ht="42.75">
      <c r="A237" s="13" t="s">
        <v>461</v>
      </c>
      <c r="B237" s="118" t="s">
        <v>465</v>
      </c>
      <c r="C237" s="132" t="s">
        <v>341</v>
      </c>
      <c r="D237" s="132">
        <v>0.06</v>
      </c>
      <c r="E237" s="5">
        <v>17.22</v>
      </c>
      <c r="F237" s="67">
        <f t="shared" ref="F237:F239" si="27">D237*E237</f>
        <v>1.0331999999999999</v>
      </c>
    </row>
    <row r="238" spans="1:6" ht="28.5">
      <c r="A238" s="115" t="s">
        <v>467</v>
      </c>
      <c r="B238" s="118" t="s">
        <v>470</v>
      </c>
      <c r="C238" s="132" t="s">
        <v>351</v>
      </c>
      <c r="D238" s="132">
        <v>7.0000000000000001E-3</v>
      </c>
      <c r="E238" s="5">
        <v>44.26</v>
      </c>
      <c r="F238" s="67">
        <v>0.3</v>
      </c>
    </row>
    <row r="239" spans="1:6" ht="28.5">
      <c r="A239" s="13" t="s">
        <v>483</v>
      </c>
      <c r="B239" s="118" t="s">
        <v>482</v>
      </c>
      <c r="C239" s="132" t="s">
        <v>351</v>
      </c>
      <c r="D239" s="132">
        <v>0.6</v>
      </c>
      <c r="E239" s="5">
        <v>1</v>
      </c>
      <c r="F239" s="67">
        <f t="shared" si="27"/>
        <v>0.6</v>
      </c>
    </row>
    <row r="240" spans="1:6" ht="28.5">
      <c r="A240" s="13" t="s">
        <v>469</v>
      </c>
      <c r="B240" s="118" t="s">
        <v>472</v>
      </c>
      <c r="C240" s="132" t="s">
        <v>351</v>
      </c>
      <c r="D240" s="132">
        <v>8.0000000000000002E-3</v>
      </c>
      <c r="E240" s="5">
        <v>38.44</v>
      </c>
      <c r="F240" s="67">
        <v>0.3</v>
      </c>
    </row>
    <row r="241" spans="1:6">
      <c r="A241" s="115" t="s">
        <v>463</v>
      </c>
      <c r="B241" s="118" t="s">
        <v>466</v>
      </c>
      <c r="C241" s="132" t="s">
        <v>351</v>
      </c>
      <c r="D241" s="132">
        <v>1.2999999999999999E-2</v>
      </c>
      <c r="E241" s="5">
        <v>1.43</v>
      </c>
      <c r="F241" s="67">
        <v>0.01</v>
      </c>
    </row>
    <row r="242" spans="1:6">
      <c r="A242" s="71"/>
      <c r="B242" s="120"/>
      <c r="C242" s="132"/>
      <c r="D242" s="132"/>
      <c r="E242" s="6" t="s">
        <v>14</v>
      </c>
      <c r="F242" s="6">
        <v>3.05</v>
      </c>
    </row>
    <row r="244" spans="1:6" ht="36" customHeight="1">
      <c r="A244" s="86">
        <f>'PLANILHA ORÇAMEN.'!B61</f>
        <v>89404</v>
      </c>
      <c r="B244" s="155" t="str">
        <f>'PLANILHA ORÇAMEN.'!C61</f>
        <v>JOELHO 90 GRAUS, PVC, SOLDAVEL, DN 20MM, INSTALADO EM PRUMADA DE ÁGUA - FORNECIMENTO E INSTALAÇÃO</v>
      </c>
      <c r="C244" s="155"/>
      <c r="D244" s="155"/>
      <c r="E244" s="155"/>
      <c r="F244" s="87" t="s">
        <v>351</v>
      </c>
    </row>
    <row r="245" spans="1:6">
      <c r="A245" s="65" t="s">
        <v>110</v>
      </c>
      <c r="B245" s="72" t="s">
        <v>111</v>
      </c>
      <c r="C245" s="65" t="s">
        <v>36</v>
      </c>
      <c r="D245" s="65" t="s">
        <v>112</v>
      </c>
      <c r="E245" s="66" t="s">
        <v>113</v>
      </c>
      <c r="F245" s="26" t="s">
        <v>114</v>
      </c>
    </row>
    <row r="246" spans="1:6" ht="42.75">
      <c r="A246" s="13" t="s">
        <v>460</v>
      </c>
      <c r="B246" s="118" t="s">
        <v>464</v>
      </c>
      <c r="C246" s="132" t="s">
        <v>341</v>
      </c>
      <c r="D246" s="132">
        <v>7.6999999999999999E-2</v>
      </c>
      <c r="E246" s="5">
        <v>13.56</v>
      </c>
      <c r="F246" s="67">
        <f>D246*E246</f>
        <v>1.0441199999999999</v>
      </c>
    </row>
    <row r="247" spans="1:6" ht="42.75">
      <c r="A247" s="13" t="s">
        <v>461</v>
      </c>
      <c r="B247" s="118" t="s">
        <v>465</v>
      </c>
      <c r="C247" s="132" t="s">
        <v>341</v>
      </c>
      <c r="D247" s="132">
        <v>7.6999999999999999E-2</v>
      </c>
      <c r="E247" s="5">
        <v>17.22</v>
      </c>
      <c r="F247" s="67">
        <v>1.32</v>
      </c>
    </row>
    <row r="248" spans="1:6" ht="28.5">
      <c r="A248" s="115" t="s">
        <v>467</v>
      </c>
      <c r="B248" s="118" t="s">
        <v>470</v>
      </c>
      <c r="C248" s="132" t="s">
        <v>351</v>
      </c>
      <c r="D248" s="132">
        <v>6.0000000000000001E-3</v>
      </c>
      <c r="E248" s="5">
        <v>44.26</v>
      </c>
      <c r="F248" s="67">
        <v>0.26</v>
      </c>
    </row>
    <row r="249" spans="1:6" ht="28.5">
      <c r="A249" s="13" t="s">
        <v>483</v>
      </c>
      <c r="B249" s="118" t="s">
        <v>482</v>
      </c>
      <c r="C249" s="132" t="s">
        <v>351</v>
      </c>
      <c r="D249" s="132">
        <v>1</v>
      </c>
      <c r="E249" s="5">
        <v>0.4</v>
      </c>
      <c r="F249" s="67">
        <f t="shared" ref="F249:F250" si="28">D249*E249</f>
        <v>0.4</v>
      </c>
    </row>
    <row r="250" spans="1:6" ht="28.5">
      <c r="A250" s="13" t="s">
        <v>469</v>
      </c>
      <c r="B250" s="118" t="s">
        <v>472</v>
      </c>
      <c r="C250" s="132" t="s">
        <v>351</v>
      </c>
      <c r="D250" s="132">
        <v>6.0000000000000001E-3</v>
      </c>
      <c r="E250" s="5">
        <v>38.44</v>
      </c>
      <c r="F250" s="67">
        <f t="shared" si="28"/>
        <v>0.23063999999999998</v>
      </c>
    </row>
    <row r="251" spans="1:6">
      <c r="A251" s="115" t="s">
        <v>463</v>
      </c>
      <c r="B251" s="118" t="s">
        <v>466</v>
      </c>
      <c r="C251" s="132" t="s">
        <v>351</v>
      </c>
      <c r="D251" s="132">
        <v>2.5999999999999999E-2</v>
      </c>
      <c r="E251" s="5">
        <v>1.43</v>
      </c>
      <c r="F251" s="67">
        <v>0.03</v>
      </c>
    </row>
    <row r="252" spans="1:6">
      <c r="A252" s="71"/>
      <c r="B252" s="120"/>
      <c r="C252" s="132"/>
      <c r="D252" s="132"/>
      <c r="E252" s="6" t="s">
        <v>14</v>
      </c>
      <c r="F252" s="6">
        <f>F251+F250+F249+F248+F247+F246</f>
        <v>3.2847599999999999</v>
      </c>
    </row>
    <row r="254" spans="1:6" ht="43.15" customHeight="1">
      <c r="A254" s="86">
        <f>'PLANILHA ORÇAMEN.'!B62</f>
        <v>96747</v>
      </c>
      <c r="B254" s="155" t="str">
        <f>'PLANILHA ORÇAMEN.'!C62</f>
        <v>JOELHO 90 GRAUS, PPR, DN 20MM, CLASSE PN 25 INSTALADO EM RESERVAÇÃO DE ÁGUA DE EDIFICAÇÃO QUE POSSUA RESERVATÓRIO DE FIBRA/FIBROCIMENTO FORNECIMENTO E INSTALAÇÃO. AF_06/2016</v>
      </c>
      <c r="C254" s="155"/>
      <c r="D254" s="155"/>
      <c r="E254" s="155"/>
      <c r="F254" s="87" t="s">
        <v>351</v>
      </c>
    </row>
    <row r="255" spans="1:6">
      <c r="A255" s="65" t="s">
        <v>110</v>
      </c>
      <c r="B255" s="72" t="s">
        <v>111</v>
      </c>
      <c r="C255" s="65" t="s">
        <v>36</v>
      </c>
      <c r="D255" s="65" t="s">
        <v>112</v>
      </c>
      <c r="E255" s="66" t="s">
        <v>113</v>
      </c>
      <c r="F255" s="26" t="s">
        <v>114</v>
      </c>
    </row>
    <row r="256" spans="1:6" ht="42.75">
      <c r="A256" s="13" t="s">
        <v>460</v>
      </c>
      <c r="B256" s="118" t="s">
        <v>464</v>
      </c>
      <c r="C256" s="132" t="s">
        <v>341</v>
      </c>
      <c r="D256" s="132">
        <v>0.129</v>
      </c>
      <c r="E256" s="5">
        <v>13.56</v>
      </c>
      <c r="F256" s="67">
        <v>1.74</v>
      </c>
    </row>
    <row r="257" spans="1:6" ht="42.75">
      <c r="A257" s="13" t="s">
        <v>461</v>
      </c>
      <c r="B257" s="118" t="s">
        <v>465</v>
      </c>
      <c r="C257" s="132" t="s">
        <v>341</v>
      </c>
      <c r="D257" s="132">
        <v>0.129</v>
      </c>
      <c r="E257" s="5">
        <v>17.22</v>
      </c>
      <c r="F257" s="67">
        <f t="shared" ref="F257:F258" si="29">D257*E257</f>
        <v>2.2213799999999999</v>
      </c>
    </row>
    <row r="258" spans="1:6" ht="42.75">
      <c r="A258" s="115" t="s">
        <v>467</v>
      </c>
      <c r="B258" s="118" t="s">
        <v>484</v>
      </c>
      <c r="C258" s="132" t="s">
        <v>351</v>
      </c>
      <c r="D258" s="132">
        <v>1</v>
      </c>
      <c r="E258" s="5">
        <v>1.1000000000000001</v>
      </c>
      <c r="F258" s="67">
        <f t="shared" si="29"/>
        <v>1.1000000000000001</v>
      </c>
    </row>
    <row r="259" spans="1:6">
      <c r="A259" s="71"/>
      <c r="B259" s="120"/>
      <c r="C259" s="132"/>
      <c r="D259" s="132"/>
      <c r="E259" s="6" t="s">
        <v>14</v>
      </c>
      <c r="F259" s="6">
        <f>F256+F257+F258</f>
        <v>5.0613799999999998</v>
      </c>
    </row>
    <row r="261" spans="1:6" ht="50.45" customHeight="1">
      <c r="A261" s="86">
        <f>'PLANILHA ORÇAMEN.'!B64</f>
        <v>89373</v>
      </c>
      <c r="B261" s="155" t="str">
        <f>'PLANILHA ORÇAMEN.'!C64</f>
        <v>JOELHO DE REDUCAO, PVC SOLDAVEL, 90 GRAUS, 25 MM X 20 MM, PARA AGUA FRIA PREDIAL</v>
      </c>
      <c r="C261" s="155"/>
      <c r="D261" s="155"/>
      <c r="E261" s="155"/>
      <c r="F261" s="87" t="s">
        <v>351</v>
      </c>
    </row>
    <row r="262" spans="1:6">
      <c r="A262" s="65" t="s">
        <v>110</v>
      </c>
      <c r="B262" s="72" t="s">
        <v>111</v>
      </c>
      <c r="C262" s="65" t="s">
        <v>36</v>
      </c>
      <c r="D262" s="65" t="s">
        <v>112</v>
      </c>
      <c r="E262" s="66" t="s">
        <v>113</v>
      </c>
      <c r="F262" s="26" t="s">
        <v>114</v>
      </c>
    </row>
    <row r="263" spans="1:6" ht="42.75">
      <c r="A263" s="13" t="s">
        <v>460</v>
      </c>
      <c r="B263" s="118" t="s">
        <v>464</v>
      </c>
      <c r="C263" s="132" t="s">
        <v>341</v>
      </c>
      <c r="D263" s="132">
        <v>8.5999999999999993E-2</v>
      </c>
      <c r="E263" s="5">
        <v>13.56</v>
      </c>
      <c r="F263" s="67">
        <v>1.1599999999999999</v>
      </c>
    </row>
    <row r="264" spans="1:6" ht="42.75">
      <c r="A264" s="13" t="s">
        <v>461</v>
      </c>
      <c r="B264" s="118" t="s">
        <v>465</v>
      </c>
      <c r="C264" s="132" t="s">
        <v>341</v>
      </c>
      <c r="D264" s="132">
        <v>8.5999999999999993E-2</v>
      </c>
      <c r="E264" s="5">
        <v>17.22</v>
      </c>
      <c r="F264" s="67">
        <f t="shared" ref="F264:F268" si="30">E264*D264</f>
        <v>1.4809199999999998</v>
      </c>
    </row>
    <row r="265" spans="1:6" ht="28.5">
      <c r="A265" s="115" t="s">
        <v>467</v>
      </c>
      <c r="B265" s="118" t="s">
        <v>470</v>
      </c>
      <c r="C265" s="132" t="s">
        <v>351</v>
      </c>
      <c r="D265" s="132">
        <v>6.0000000000000001E-3</v>
      </c>
      <c r="E265" s="5">
        <v>44.26</v>
      </c>
      <c r="F265" s="67">
        <v>0.26</v>
      </c>
    </row>
    <row r="266" spans="1:6" ht="42.75">
      <c r="A266" s="13" t="s">
        <v>486</v>
      </c>
      <c r="B266" s="118" t="s">
        <v>485</v>
      </c>
      <c r="C266" s="132" t="s">
        <v>351</v>
      </c>
      <c r="D266" s="132">
        <v>1</v>
      </c>
      <c r="E266" s="5">
        <v>0.81</v>
      </c>
      <c r="F266" s="67">
        <f t="shared" si="30"/>
        <v>0.81</v>
      </c>
    </row>
    <row r="267" spans="1:6" ht="28.5">
      <c r="A267" s="13" t="s">
        <v>469</v>
      </c>
      <c r="B267" s="118" t="s">
        <v>472</v>
      </c>
      <c r="C267" s="132" t="s">
        <v>351</v>
      </c>
      <c r="D267" s="132">
        <v>6.0000000000000001E-3</v>
      </c>
      <c r="E267" s="5">
        <v>38.44</v>
      </c>
      <c r="F267" s="67">
        <f t="shared" si="30"/>
        <v>0.23063999999999998</v>
      </c>
    </row>
    <row r="268" spans="1:6">
      <c r="A268" s="115" t="s">
        <v>463</v>
      </c>
      <c r="B268" s="118" t="s">
        <v>466</v>
      </c>
      <c r="C268" s="132" t="s">
        <v>351</v>
      </c>
      <c r="D268" s="132">
        <v>4.2999999999999997E-2</v>
      </c>
      <c r="E268" s="5">
        <v>1.43</v>
      </c>
      <c r="F268" s="67">
        <f t="shared" si="30"/>
        <v>6.1489999999999989E-2</v>
      </c>
    </row>
    <row r="269" spans="1:6">
      <c r="A269" s="71"/>
      <c r="B269" s="120"/>
      <c r="C269" s="132"/>
      <c r="D269" s="132"/>
      <c r="E269" s="6" t="s">
        <v>14</v>
      </c>
      <c r="F269" s="6">
        <f>F268+F267+F266+F265+F264+F263</f>
        <v>4.00305</v>
      </c>
    </row>
    <row r="271" spans="1:6" ht="68.45" customHeight="1">
      <c r="A271" s="86">
        <f>'PLANILHA ORÇAMEN.'!B65</f>
        <v>95141</v>
      </c>
      <c r="B271" s="155" t="str">
        <f>'PLANILHA ORÇAMEN.'!C65</f>
        <v>ADAPTADOR COM FLANGES LIVRES, PVC, SOLDÁVEL LONGO, DN 25 MM X 3/4 , INSTALADO EM RESERVAÇÃO DE ÁGUA DE EDIFICAÇÃO QUE POSSUA RESERVATÓRIO DE FIBRA/FIBROCIMENTO FORNECIMENTO E INSTALAÇÃO, AF_06/2016.</v>
      </c>
      <c r="C271" s="155"/>
      <c r="D271" s="155"/>
      <c r="E271" s="155"/>
      <c r="F271" s="87" t="s">
        <v>351</v>
      </c>
    </row>
    <row r="272" spans="1:6">
      <c r="A272" s="65" t="s">
        <v>110</v>
      </c>
      <c r="B272" s="72" t="s">
        <v>111</v>
      </c>
      <c r="C272" s="65" t="s">
        <v>36</v>
      </c>
      <c r="D272" s="65" t="s">
        <v>112</v>
      </c>
      <c r="E272" s="66" t="s">
        <v>113</v>
      </c>
      <c r="F272" s="26" t="s">
        <v>114</v>
      </c>
    </row>
    <row r="273" spans="1:6" ht="42.75">
      <c r="A273" s="13" t="s">
        <v>460</v>
      </c>
      <c r="B273" s="118" t="s">
        <v>464</v>
      </c>
      <c r="C273" s="132" t="s">
        <v>341</v>
      </c>
      <c r="D273" s="132">
        <v>0.23100000000000001</v>
      </c>
      <c r="E273" s="5">
        <v>13.56</v>
      </c>
      <c r="F273" s="67">
        <f>E273*D273</f>
        <v>3.1323600000000003</v>
      </c>
    </row>
    <row r="274" spans="1:6" ht="42.75">
      <c r="A274" s="13" t="s">
        <v>461</v>
      </c>
      <c r="B274" s="118" t="s">
        <v>465</v>
      </c>
      <c r="C274" s="132" t="s">
        <v>341</v>
      </c>
      <c r="D274" s="132">
        <v>0.23100000000000001</v>
      </c>
      <c r="E274" s="5">
        <v>17.22</v>
      </c>
      <c r="F274" s="67">
        <v>3.97</v>
      </c>
    </row>
    <row r="275" spans="1:6" ht="42.75">
      <c r="A275" s="115" t="s">
        <v>488</v>
      </c>
      <c r="B275" s="118" t="s">
        <v>487</v>
      </c>
      <c r="C275" s="132" t="s">
        <v>351</v>
      </c>
      <c r="D275" s="132">
        <v>1</v>
      </c>
      <c r="E275" s="5">
        <v>14.9</v>
      </c>
      <c r="F275" s="67">
        <f t="shared" ref="F275:F278" si="31">E275*D275</f>
        <v>14.9</v>
      </c>
    </row>
    <row r="276" spans="1:6" ht="28.5">
      <c r="A276" s="13" t="s">
        <v>474</v>
      </c>
      <c r="B276" s="118" t="s">
        <v>476</v>
      </c>
      <c r="C276" s="132" t="s">
        <v>351</v>
      </c>
      <c r="D276" s="132">
        <v>4.5999999999999999E-2</v>
      </c>
      <c r="E276" s="5">
        <v>14.05</v>
      </c>
      <c r="F276" s="67">
        <v>0.64</v>
      </c>
    </row>
    <row r="277" spans="1:6" ht="28.5">
      <c r="A277" s="13" t="s">
        <v>469</v>
      </c>
      <c r="B277" s="118" t="s">
        <v>472</v>
      </c>
      <c r="C277" s="132" t="s">
        <v>351</v>
      </c>
      <c r="D277" s="132">
        <v>1.0999999999999999E-2</v>
      </c>
      <c r="E277" s="5">
        <v>38.44</v>
      </c>
      <c r="F277" s="67">
        <f t="shared" si="31"/>
        <v>0.42283999999999994</v>
      </c>
    </row>
    <row r="278" spans="1:6">
      <c r="A278" s="115" t="s">
        <v>463</v>
      </c>
      <c r="B278" s="118" t="s">
        <v>466</v>
      </c>
      <c r="C278" s="132" t="s">
        <v>351</v>
      </c>
      <c r="D278" s="132">
        <v>2.3E-2</v>
      </c>
      <c r="E278" s="5">
        <v>1.43</v>
      </c>
      <c r="F278" s="67">
        <f t="shared" si="31"/>
        <v>3.2889999999999996E-2</v>
      </c>
    </row>
    <row r="279" spans="1:6">
      <c r="A279" s="71"/>
      <c r="B279" s="120"/>
      <c r="C279" s="132"/>
      <c r="D279" s="132"/>
      <c r="E279" s="6" t="s">
        <v>14</v>
      </c>
      <c r="F279" s="6">
        <v>23.09</v>
      </c>
    </row>
    <row r="281" spans="1:6" ht="46.15" customHeight="1">
      <c r="A281" s="86">
        <f>'PLANILHA ORÇAMEN.'!B69</f>
        <v>89394</v>
      </c>
      <c r="B281" s="155" t="str">
        <f>'PLANILHA ORÇAMEN.'!C69</f>
        <v>TÊ CM BUCHA DE LATÃO NA BOLSA CENTRAL, PVC, SOLDÁVEL, DN 20MM X 1/2", INSTALADO EM RAMAL OU SUB-RAMAL DE ÁGUA - FORNECIMENTO E INSTALAÇÃO</v>
      </c>
      <c r="C281" s="155"/>
      <c r="D281" s="155"/>
      <c r="E281" s="155"/>
      <c r="F281" s="87" t="s">
        <v>351</v>
      </c>
    </row>
    <row r="282" spans="1:6">
      <c r="A282" s="65" t="s">
        <v>110</v>
      </c>
      <c r="B282" s="72" t="s">
        <v>111</v>
      </c>
      <c r="C282" s="65" t="s">
        <v>36</v>
      </c>
      <c r="D282" s="65" t="s">
        <v>112</v>
      </c>
      <c r="E282" s="66" t="s">
        <v>113</v>
      </c>
      <c r="F282" s="26" t="s">
        <v>114</v>
      </c>
    </row>
    <row r="283" spans="1:6" ht="42.75">
      <c r="A283" s="13" t="s">
        <v>460</v>
      </c>
      <c r="B283" s="118" t="s">
        <v>464</v>
      </c>
      <c r="C283" s="132" t="s">
        <v>341</v>
      </c>
      <c r="D283" s="132">
        <v>0.17199999999999999</v>
      </c>
      <c r="E283" s="5">
        <v>13.56</v>
      </c>
      <c r="F283" s="67">
        <f>E283*D283</f>
        <v>2.3323199999999997</v>
      </c>
    </row>
    <row r="284" spans="1:6" ht="42.75">
      <c r="A284" s="13" t="s">
        <v>461</v>
      </c>
      <c r="B284" s="118" t="s">
        <v>465</v>
      </c>
      <c r="C284" s="132" t="s">
        <v>341</v>
      </c>
      <c r="D284" s="132">
        <v>0.17199999999999999</v>
      </c>
      <c r="E284" s="5">
        <v>17.22</v>
      </c>
      <c r="F284" s="67">
        <f t="shared" ref="F284:F288" si="32">E284*D284</f>
        <v>2.9618399999999996</v>
      </c>
    </row>
    <row r="285" spans="1:6" ht="28.5">
      <c r="A285" s="115" t="s">
        <v>488</v>
      </c>
      <c r="B285" s="118" t="s">
        <v>470</v>
      </c>
      <c r="C285" s="132" t="s">
        <v>351</v>
      </c>
      <c r="D285" s="132">
        <v>8.9999999999999993E-3</v>
      </c>
      <c r="E285" s="5">
        <v>44.26</v>
      </c>
      <c r="F285" s="67">
        <v>0.39</v>
      </c>
    </row>
    <row r="286" spans="1:6" ht="42.75">
      <c r="A286" s="13" t="s">
        <v>474</v>
      </c>
      <c r="B286" s="118" t="s">
        <v>489</v>
      </c>
      <c r="C286" s="132" t="s">
        <v>351</v>
      </c>
      <c r="D286" s="132">
        <v>1</v>
      </c>
      <c r="E286" s="5">
        <v>6.9</v>
      </c>
      <c r="F286" s="67">
        <f t="shared" si="32"/>
        <v>6.9</v>
      </c>
    </row>
    <row r="287" spans="1:6" ht="28.5">
      <c r="A287" s="13" t="s">
        <v>469</v>
      </c>
      <c r="B287" s="118" t="s">
        <v>472</v>
      </c>
      <c r="C287" s="132" t="s">
        <v>351</v>
      </c>
      <c r="D287" s="132">
        <v>8.9999999999999993E-3</v>
      </c>
      <c r="E287" s="5">
        <v>38.44</v>
      </c>
      <c r="F287" s="67">
        <v>0.34</v>
      </c>
    </row>
    <row r="288" spans="1:6">
      <c r="A288" s="115" t="s">
        <v>463</v>
      </c>
      <c r="B288" s="118" t="s">
        <v>466</v>
      </c>
      <c r="C288" s="132" t="s">
        <v>351</v>
      </c>
      <c r="D288" s="132">
        <v>6.5000000000000002E-2</v>
      </c>
      <c r="E288" s="5">
        <v>1.43</v>
      </c>
      <c r="F288" s="67">
        <f t="shared" si="32"/>
        <v>9.2950000000000005E-2</v>
      </c>
    </row>
    <row r="289" spans="1:6">
      <c r="A289" s="71"/>
      <c r="B289" s="120"/>
      <c r="C289" s="132"/>
      <c r="D289" s="132"/>
      <c r="E289" s="6" t="s">
        <v>14</v>
      </c>
      <c r="F289" s="6">
        <v>13.01</v>
      </c>
    </row>
    <row r="291" spans="1:6" ht="70.150000000000006" customHeight="1">
      <c r="A291" s="86">
        <f>'PLANILHA ORÇAMEN.'!B75</f>
        <v>86939</v>
      </c>
      <c r="B291" s="155" t="str">
        <f>'PLANILHA ORÇAMEN.'!C75</f>
        <v>LAVATÓRIO LOUÇA BRANCA COM COLUNA, *44 X 35,5 CM, PADRÃO POPULAR, INCLUSO SIFÃO FLEXÍVEL EM PVC, VÁLVULA E ENGATE FLEXÍVEL 30CM EM PLÁSTICO E COM TORNEIRA CROMADA PADRÃO POPULAR - FORNECIMENTO E INSTALAÇÃO AF 12/2013</v>
      </c>
      <c r="C291" s="155"/>
      <c r="D291" s="155"/>
      <c r="E291" s="155"/>
      <c r="F291" s="87" t="s">
        <v>351</v>
      </c>
    </row>
    <row r="292" spans="1:6">
      <c r="A292" s="65" t="s">
        <v>110</v>
      </c>
      <c r="B292" s="72" t="s">
        <v>111</v>
      </c>
      <c r="C292" s="65" t="s">
        <v>36</v>
      </c>
      <c r="D292" s="65" t="s">
        <v>112</v>
      </c>
      <c r="E292" s="66" t="s">
        <v>113</v>
      </c>
      <c r="F292" s="26" t="s">
        <v>114</v>
      </c>
    </row>
    <row r="293" spans="1:6" ht="57">
      <c r="A293" s="13" t="s">
        <v>490</v>
      </c>
      <c r="B293" s="118" t="s">
        <v>495</v>
      </c>
      <c r="C293" s="132" t="s">
        <v>351</v>
      </c>
      <c r="D293" s="132">
        <v>1</v>
      </c>
      <c r="E293" s="5">
        <v>5.56</v>
      </c>
      <c r="F293" s="67">
        <f>E293*D293</f>
        <v>5.56</v>
      </c>
    </row>
    <row r="294" spans="1:6" ht="42.75">
      <c r="A294" s="13" t="s">
        <v>491</v>
      </c>
      <c r="B294" s="118" t="s">
        <v>496</v>
      </c>
      <c r="C294" s="132" t="s">
        <v>351</v>
      </c>
      <c r="D294" s="132">
        <v>1</v>
      </c>
      <c r="E294" s="5">
        <v>9.8699999999999992</v>
      </c>
      <c r="F294" s="67">
        <f t="shared" ref="F294:F297" si="33">E294*D294</f>
        <v>9.8699999999999992</v>
      </c>
    </row>
    <row r="295" spans="1:6" ht="57">
      <c r="A295" s="115" t="s">
        <v>492</v>
      </c>
      <c r="B295" s="118" t="s">
        <v>497</v>
      </c>
      <c r="C295" s="132" t="s">
        <v>351</v>
      </c>
      <c r="D295" s="132">
        <v>1</v>
      </c>
      <c r="E295" s="5">
        <v>6.9</v>
      </c>
      <c r="F295" s="67">
        <f t="shared" si="33"/>
        <v>6.9</v>
      </c>
    </row>
    <row r="296" spans="1:6" ht="57">
      <c r="A296" s="13" t="s">
        <v>493</v>
      </c>
      <c r="B296" s="118" t="s">
        <v>498</v>
      </c>
      <c r="C296" s="132" t="s">
        <v>351</v>
      </c>
      <c r="D296" s="132">
        <v>1</v>
      </c>
      <c r="E296" s="5">
        <v>193.43</v>
      </c>
      <c r="F296" s="67">
        <f t="shared" si="33"/>
        <v>193.43</v>
      </c>
    </row>
    <row r="297" spans="1:6" ht="57">
      <c r="A297" s="13" t="s">
        <v>494</v>
      </c>
      <c r="B297" s="118" t="s">
        <v>499</v>
      </c>
      <c r="C297" s="132" t="s">
        <v>351</v>
      </c>
      <c r="D297" s="132">
        <v>1</v>
      </c>
      <c r="E297" s="5">
        <v>42.18</v>
      </c>
      <c r="F297" s="67">
        <f t="shared" si="33"/>
        <v>42.18</v>
      </c>
    </row>
    <row r="298" spans="1:6">
      <c r="A298" s="71"/>
      <c r="B298" s="120"/>
      <c r="C298" s="132"/>
      <c r="D298" s="132"/>
      <c r="E298" s="6" t="s">
        <v>14</v>
      </c>
      <c r="F298" s="6">
        <f>F297+F296+F295+F294+F293</f>
        <v>257.94</v>
      </c>
    </row>
    <row r="300" spans="1:6" ht="33" customHeight="1">
      <c r="A300" s="86">
        <f>'PLANILHA ORÇAMEN.'!B76</f>
        <v>95469</v>
      </c>
      <c r="B300" s="155" t="str">
        <f>'PLANILHA ORÇAMEN.'!C76</f>
        <v>VASO SANITARIO SIFONADO LOUÇA BRANCA - FORNECIMENTO E INSTALAÇÃO. AF_10/2016</v>
      </c>
      <c r="C300" s="155"/>
      <c r="D300" s="155"/>
      <c r="E300" s="155"/>
      <c r="F300" s="87" t="s">
        <v>351</v>
      </c>
    </row>
    <row r="301" spans="1:6">
      <c r="A301" s="65" t="s">
        <v>110</v>
      </c>
      <c r="B301" s="72" t="s">
        <v>111</v>
      </c>
      <c r="C301" s="65" t="s">
        <v>36</v>
      </c>
      <c r="D301" s="65" t="s">
        <v>112</v>
      </c>
      <c r="E301" s="66" t="s">
        <v>113</v>
      </c>
      <c r="F301" s="26" t="s">
        <v>114</v>
      </c>
    </row>
    <row r="302" spans="1:6" ht="42.75">
      <c r="A302" s="13" t="s">
        <v>461</v>
      </c>
      <c r="B302" s="118" t="s">
        <v>465</v>
      </c>
      <c r="C302" s="132" t="s">
        <v>341</v>
      </c>
      <c r="D302" s="132">
        <v>0.78</v>
      </c>
      <c r="E302" s="5">
        <v>17.22</v>
      </c>
      <c r="F302" s="67">
        <f>E302*D302</f>
        <v>13.4316</v>
      </c>
    </row>
    <row r="303" spans="1:6" ht="28.5">
      <c r="A303" s="13" t="s">
        <v>337</v>
      </c>
      <c r="B303" s="118" t="s">
        <v>107</v>
      </c>
      <c r="C303" s="132" t="s">
        <v>341</v>
      </c>
      <c r="D303" s="132">
        <v>0.44</v>
      </c>
      <c r="E303" s="5">
        <v>13.8</v>
      </c>
      <c r="F303" s="67">
        <f t="shared" ref="F303:F306" si="34">E303*D303</f>
        <v>6.0720000000000001</v>
      </c>
    </row>
    <row r="304" spans="1:6" ht="71.25">
      <c r="A304" s="115" t="s">
        <v>500</v>
      </c>
      <c r="B304" s="118" t="s">
        <v>504</v>
      </c>
      <c r="C304" s="132" t="s">
        <v>351</v>
      </c>
      <c r="D304" s="132">
        <v>2</v>
      </c>
      <c r="E304" s="5">
        <v>11.84</v>
      </c>
      <c r="F304" s="67">
        <f t="shared" si="34"/>
        <v>23.68</v>
      </c>
    </row>
    <row r="305" spans="1:6" ht="28.5">
      <c r="A305" s="13" t="s">
        <v>501</v>
      </c>
      <c r="B305" s="118" t="s">
        <v>505</v>
      </c>
      <c r="C305" s="132" t="s">
        <v>351</v>
      </c>
      <c r="D305" s="132">
        <v>1</v>
      </c>
      <c r="E305" s="5">
        <v>1.53</v>
      </c>
      <c r="F305" s="67">
        <f t="shared" si="34"/>
        <v>1.53</v>
      </c>
    </row>
    <row r="306" spans="1:6" ht="28.5">
      <c r="A306" s="13" t="s">
        <v>502</v>
      </c>
      <c r="B306" s="118" t="s">
        <v>506</v>
      </c>
      <c r="C306" s="132" t="s">
        <v>351</v>
      </c>
      <c r="D306" s="132">
        <v>1</v>
      </c>
      <c r="E306" s="5">
        <v>109.75</v>
      </c>
      <c r="F306" s="67">
        <f t="shared" si="34"/>
        <v>109.75</v>
      </c>
    </row>
    <row r="307" spans="1:6">
      <c r="A307" s="115" t="s">
        <v>503</v>
      </c>
      <c r="B307" s="118" t="s">
        <v>507</v>
      </c>
      <c r="C307" s="132" t="s">
        <v>340</v>
      </c>
      <c r="D307" s="132">
        <v>0.1469</v>
      </c>
      <c r="E307" s="5">
        <v>53.16</v>
      </c>
      <c r="F307" s="67">
        <v>7.8</v>
      </c>
    </row>
    <row r="308" spans="1:6">
      <c r="A308" s="71"/>
      <c r="B308" s="120"/>
      <c r="C308" s="132"/>
      <c r="D308" s="132"/>
      <c r="E308" s="6" t="s">
        <v>14</v>
      </c>
      <c r="F308" s="6">
        <f>F302+F303+F304+F305+F306+F307</f>
        <v>162.2636</v>
      </c>
    </row>
    <row r="310" spans="1:6" ht="40.15" customHeight="1">
      <c r="A310" s="86">
        <f>'PLANILHA ORÇAMEN.'!B82</f>
        <v>95545</v>
      </c>
      <c r="B310" s="155" t="str">
        <f>'PLANILHA ORÇAMEN.'!C82</f>
        <v>SABONETEIRA DE PAREDE EM METAL CROMADO, INCLUSO FIXAÇÃO, AF_10/2016</v>
      </c>
      <c r="C310" s="155"/>
      <c r="D310" s="155"/>
      <c r="E310" s="155"/>
      <c r="F310" s="87" t="s">
        <v>351</v>
      </c>
    </row>
    <row r="311" spans="1:6">
      <c r="A311" s="65" t="s">
        <v>110</v>
      </c>
      <c r="B311" s="72" t="s">
        <v>111</v>
      </c>
      <c r="C311" s="65" t="s">
        <v>36</v>
      </c>
      <c r="D311" s="65" t="s">
        <v>112</v>
      </c>
      <c r="E311" s="66" t="s">
        <v>113</v>
      </c>
      <c r="F311" s="26" t="s">
        <v>114</v>
      </c>
    </row>
    <row r="312" spans="1:6" ht="42.75">
      <c r="A312" s="13" t="s">
        <v>508</v>
      </c>
      <c r="B312" s="118" t="s">
        <v>510</v>
      </c>
      <c r="C312" s="132" t="s">
        <v>351</v>
      </c>
      <c r="D312" s="132">
        <v>1</v>
      </c>
      <c r="E312" s="5">
        <v>3.09</v>
      </c>
      <c r="F312" s="67">
        <f>E312*D312</f>
        <v>3.09</v>
      </c>
    </row>
    <row r="313" spans="1:6" ht="28.5">
      <c r="A313" s="13" t="s">
        <v>509</v>
      </c>
      <c r="B313" s="118" t="s">
        <v>511</v>
      </c>
      <c r="C313" s="132" t="s">
        <v>351</v>
      </c>
      <c r="D313" s="132">
        <v>1</v>
      </c>
      <c r="E313" s="5">
        <v>29.75</v>
      </c>
      <c r="F313" s="67">
        <f t="shared" ref="F313" si="35">E313*D313</f>
        <v>29.75</v>
      </c>
    </row>
    <row r="314" spans="1:6">
      <c r="A314" s="71"/>
      <c r="B314" s="120"/>
      <c r="C314" s="132"/>
      <c r="D314" s="132"/>
      <c r="E314" s="6" t="s">
        <v>14</v>
      </c>
      <c r="F314" s="6">
        <f>F313+F312</f>
        <v>32.840000000000003</v>
      </c>
    </row>
    <row r="316" spans="1:6" ht="26.45" customHeight="1">
      <c r="A316" s="86">
        <f>'PLANILHA ORÇAMEN.'!B83</f>
        <v>95544</v>
      </c>
      <c r="B316" s="155" t="str">
        <f>'PLANILHA ORÇAMEN.'!C83</f>
        <v>PAPELEIRA DE PAREDE EM METAL CROMODA SEM TAMPA, INCLUSO FIXAÇÃO</v>
      </c>
      <c r="C316" s="155"/>
      <c r="D316" s="155"/>
      <c r="E316" s="155"/>
      <c r="F316" s="87" t="s">
        <v>351</v>
      </c>
    </row>
    <row r="317" spans="1:6">
      <c r="A317" s="65" t="s">
        <v>110</v>
      </c>
      <c r="B317" s="72" t="s">
        <v>111</v>
      </c>
      <c r="C317" s="65" t="s">
        <v>36</v>
      </c>
      <c r="D317" s="65" t="s">
        <v>112</v>
      </c>
      <c r="E317" s="66" t="s">
        <v>113</v>
      </c>
      <c r="F317" s="26" t="s">
        <v>114</v>
      </c>
    </row>
    <row r="318" spans="1:6" ht="42.75">
      <c r="A318" s="13" t="s">
        <v>508</v>
      </c>
      <c r="B318" s="118" t="s">
        <v>510</v>
      </c>
      <c r="C318" s="132" t="s">
        <v>351</v>
      </c>
      <c r="D318" s="132">
        <v>1</v>
      </c>
      <c r="E318" s="5">
        <v>3.09</v>
      </c>
      <c r="F318" s="67">
        <f>E318*D318</f>
        <v>3.09</v>
      </c>
    </row>
    <row r="319" spans="1:6" ht="28.5">
      <c r="A319" s="13" t="s">
        <v>509</v>
      </c>
      <c r="B319" s="118" t="s">
        <v>512</v>
      </c>
      <c r="C319" s="132" t="s">
        <v>351</v>
      </c>
      <c r="D319" s="132">
        <v>1</v>
      </c>
      <c r="E319" s="5">
        <v>30.52</v>
      </c>
      <c r="F319" s="67">
        <f t="shared" ref="F319" si="36">E319*D319</f>
        <v>30.52</v>
      </c>
    </row>
    <row r="320" spans="1:6">
      <c r="A320" s="71"/>
      <c r="B320" s="120"/>
      <c r="C320" s="132"/>
      <c r="D320" s="132"/>
      <c r="E320" s="6" t="s">
        <v>14</v>
      </c>
      <c r="F320" s="6">
        <f>F319+F318</f>
        <v>33.61</v>
      </c>
    </row>
    <row r="322" spans="1:6" ht="37.9" customHeight="1">
      <c r="A322" s="86">
        <f>'PLANILHA ORÇAMEN.'!B86</f>
        <v>86914</v>
      </c>
      <c r="B322" s="155" t="str">
        <f>'PLANILHA ORÇAMEN.'!C86</f>
        <v>TORNEIRA CROMADA 1/2" OU 3/4" PARA TANQUE, PADRÃO MÉDIO - FORNECIMENTO E INSTALAÇÃO AF 12/2013</v>
      </c>
      <c r="C322" s="155"/>
      <c r="D322" s="155"/>
      <c r="E322" s="155"/>
      <c r="F322" s="87" t="s">
        <v>351</v>
      </c>
    </row>
    <row r="323" spans="1:6">
      <c r="A323" s="65" t="s">
        <v>110</v>
      </c>
      <c r="B323" s="72" t="s">
        <v>111</v>
      </c>
      <c r="C323" s="65" t="s">
        <v>36</v>
      </c>
      <c r="D323" s="65" t="s">
        <v>112</v>
      </c>
      <c r="E323" s="66" t="s">
        <v>113</v>
      </c>
      <c r="F323" s="26" t="s">
        <v>114</v>
      </c>
    </row>
    <row r="324" spans="1:6" ht="42.75">
      <c r="A324" s="13" t="s">
        <v>461</v>
      </c>
      <c r="B324" s="118" t="s">
        <v>465</v>
      </c>
      <c r="C324" s="132" t="s">
        <v>341</v>
      </c>
      <c r="D324" s="132">
        <v>0.15</v>
      </c>
      <c r="E324" s="5">
        <v>17.22</v>
      </c>
      <c r="F324" s="67">
        <f>E324*D324</f>
        <v>2.5829999999999997</v>
      </c>
    </row>
    <row r="325" spans="1:6" ht="28.5">
      <c r="A325" s="13" t="s">
        <v>337</v>
      </c>
      <c r="B325" s="118" t="s">
        <v>107</v>
      </c>
      <c r="C325" s="132" t="s">
        <v>341</v>
      </c>
      <c r="D325" s="132">
        <v>0.05</v>
      </c>
      <c r="E325" s="5">
        <v>13.8</v>
      </c>
      <c r="F325" s="67">
        <f t="shared" ref="F325" si="37">E325*D325</f>
        <v>0.69000000000000006</v>
      </c>
    </row>
    <row r="326" spans="1:6" ht="28.5">
      <c r="A326" s="13" t="s">
        <v>513</v>
      </c>
      <c r="B326" s="118" t="s">
        <v>515</v>
      </c>
      <c r="C326" s="132" t="s">
        <v>351</v>
      </c>
      <c r="D326" s="132">
        <v>3.04E-2</v>
      </c>
      <c r="E326" s="5">
        <v>1.8</v>
      </c>
      <c r="F326" s="67">
        <f>E326*D326</f>
        <v>5.4719999999999998E-2</v>
      </c>
    </row>
    <row r="327" spans="1:6" ht="28.5">
      <c r="A327" s="13" t="s">
        <v>514</v>
      </c>
      <c r="B327" s="118" t="s">
        <v>516</v>
      </c>
      <c r="C327" s="132" t="s">
        <v>351</v>
      </c>
      <c r="D327" s="132">
        <v>1</v>
      </c>
      <c r="E327" s="5">
        <v>29.22</v>
      </c>
      <c r="F327" s="67">
        <f t="shared" ref="F327" si="38">E327*D327</f>
        <v>29.22</v>
      </c>
    </row>
    <row r="328" spans="1:6">
      <c r="A328" s="71"/>
      <c r="B328" s="120"/>
      <c r="C328" s="132"/>
      <c r="D328" s="132"/>
      <c r="E328" s="6" t="s">
        <v>14</v>
      </c>
      <c r="F328" s="6">
        <v>32.54</v>
      </c>
    </row>
    <row r="330" spans="1:6" ht="43.15" customHeight="1">
      <c r="A330" s="86">
        <f>'PLANILHA ORÇAMEN.'!B124</f>
        <v>89482</v>
      </c>
      <c r="B330" s="155" t="str">
        <f>'PLANILHA ORÇAMEN.'!C124</f>
        <v>CAIXA SIFONADA, PVC, DN 100 X 100 X 50 MM, FORNECIDA E INSTALADA EM RAMAIS DE ENCAMINHAMENTO DE ÁGUA PLUVIAL. AF_12/2014</v>
      </c>
      <c r="C330" s="155"/>
      <c r="D330" s="155"/>
      <c r="E330" s="155"/>
      <c r="F330" s="87" t="s">
        <v>351</v>
      </c>
    </row>
    <row r="331" spans="1:6">
      <c r="A331" s="65" t="s">
        <v>110</v>
      </c>
      <c r="B331" s="72" t="s">
        <v>111</v>
      </c>
      <c r="C331" s="65" t="s">
        <v>36</v>
      </c>
      <c r="D331" s="65" t="s">
        <v>112</v>
      </c>
      <c r="E331" s="66" t="s">
        <v>113</v>
      </c>
      <c r="F331" s="26" t="s">
        <v>114</v>
      </c>
    </row>
    <row r="332" spans="1:6" ht="42.75">
      <c r="A332" s="13" t="s">
        <v>460</v>
      </c>
      <c r="B332" s="118" t="s">
        <v>464</v>
      </c>
      <c r="C332" s="132" t="s">
        <v>341</v>
      </c>
      <c r="D332" s="132">
        <v>0.13500000000000001</v>
      </c>
      <c r="E332" s="5">
        <v>13.56</v>
      </c>
      <c r="F332" s="67">
        <f>E332*D332</f>
        <v>1.8306000000000002</v>
      </c>
    </row>
    <row r="333" spans="1:6" ht="42.75">
      <c r="A333" s="13" t="s">
        <v>461</v>
      </c>
      <c r="B333" s="118" t="s">
        <v>465</v>
      </c>
      <c r="C333" s="132" t="s">
        <v>341</v>
      </c>
      <c r="D333" s="132">
        <v>0.13500000000000001</v>
      </c>
      <c r="E333" s="5">
        <v>17.22</v>
      </c>
      <c r="F333" s="67">
        <f t="shared" ref="F333" si="39">E333*D333</f>
        <v>2.3247</v>
      </c>
    </row>
    <row r="334" spans="1:6" ht="28.5">
      <c r="A334" s="13" t="s">
        <v>467</v>
      </c>
      <c r="B334" s="118" t="s">
        <v>470</v>
      </c>
      <c r="C334" s="132" t="s">
        <v>351</v>
      </c>
      <c r="D334" s="132">
        <v>1.4800000000000001E-2</v>
      </c>
      <c r="E334" s="5">
        <v>44.26</v>
      </c>
      <c r="F334" s="67">
        <v>0.65</v>
      </c>
    </row>
    <row r="335" spans="1:6" ht="28.5">
      <c r="A335" s="13" t="s">
        <v>517</v>
      </c>
      <c r="B335" s="118" t="s">
        <v>520</v>
      </c>
      <c r="C335" s="132" t="s">
        <v>351</v>
      </c>
      <c r="D335" s="132">
        <v>1</v>
      </c>
      <c r="E335" s="5">
        <v>9.68</v>
      </c>
      <c r="F335" s="67">
        <f t="shared" ref="F335" si="40">E335*D335</f>
        <v>9.68</v>
      </c>
    </row>
    <row r="336" spans="1:6" ht="57">
      <c r="A336" s="13" t="s">
        <v>518</v>
      </c>
      <c r="B336" s="118" t="s">
        <v>521</v>
      </c>
      <c r="C336" s="132" t="s">
        <v>351</v>
      </c>
      <c r="D336" s="132">
        <v>0.02</v>
      </c>
      <c r="E336" s="5">
        <v>16.2</v>
      </c>
      <c r="F336" s="67">
        <f>E336*D336</f>
        <v>0.32400000000000001</v>
      </c>
    </row>
    <row r="337" spans="1:6" ht="28.5">
      <c r="A337" s="13" t="s">
        <v>469</v>
      </c>
      <c r="B337" s="118" t="s">
        <v>522</v>
      </c>
      <c r="C337" s="132" t="s">
        <v>351</v>
      </c>
      <c r="D337" s="132">
        <v>2.2499999999999999E-2</v>
      </c>
      <c r="E337" s="5">
        <v>38.44</v>
      </c>
      <c r="F337" s="67">
        <f t="shared" ref="F337" si="41">E337*D337</f>
        <v>0.86489999999999989</v>
      </c>
    </row>
    <row r="338" spans="1:6" ht="42.75">
      <c r="A338" s="13" t="s">
        <v>519</v>
      </c>
      <c r="B338" s="118" t="s">
        <v>523</v>
      </c>
      <c r="C338" s="132" t="s">
        <v>351</v>
      </c>
      <c r="D338" s="132">
        <v>1</v>
      </c>
      <c r="E338" s="5">
        <v>1.25</v>
      </c>
      <c r="F338" s="67">
        <f>E338*D338</f>
        <v>1.25</v>
      </c>
    </row>
    <row r="339" spans="1:6">
      <c r="A339" s="13" t="s">
        <v>463</v>
      </c>
      <c r="B339" s="118" t="s">
        <v>524</v>
      </c>
      <c r="C339" s="132" t="s">
        <v>351</v>
      </c>
      <c r="D339" s="132">
        <v>3.6499999999999998E-2</v>
      </c>
      <c r="E339" s="5">
        <v>1.43</v>
      </c>
      <c r="F339" s="67">
        <f t="shared" ref="F339" si="42">E339*D339</f>
        <v>5.2194999999999991E-2</v>
      </c>
    </row>
    <row r="340" spans="1:6">
      <c r="A340" s="71"/>
      <c r="B340" s="120"/>
      <c r="C340" s="132"/>
      <c r="D340" s="132"/>
      <c r="E340" s="6" t="s">
        <v>14</v>
      </c>
      <c r="F340" s="6">
        <v>16.96</v>
      </c>
    </row>
    <row r="342" spans="1:6" ht="56.45" customHeight="1">
      <c r="A342" s="86">
        <f>'PLANILHA ORÇAMEN.'!B168</f>
        <v>93145</v>
      </c>
      <c r="B342" s="155" t="str">
        <f>'PLANILHA ORÇAMEN.'!C168</f>
        <v>PONTO DE ILUMINAÇÃO E TOMADA, RESIDENCIAL, INCLUINDO INTERRUPTOR SIMPLES E TOMADA 10A/250V, CAIXA ELÉTRICA, ELETRODUTO, CABO, RASGO, QUEBRA E CHUMBAMENTO (EXCLUINDO LUMINÁRIA E LÂMPADA). AF_01/2016</v>
      </c>
      <c r="C342" s="155"/>
      <c r="D342" s="155"/>
      <c r="E342" s="155"/>
      <c r="F342" s="87" t="s">
        <v>351</v>
      </c>
    </row>
    <row r="343" spans="1:6">
      <c r="A343" s="65" t="s">
        <v>110</v>
      </c>
      <c r="B343" s="72" t="s">
        <v>111</v>
      </c>
      <c r="C343" s="65" t="s">
        <v>36</v>
      </c>
      <c r="D343" s="65" t="s">
        <v>112</v>
      </c>
      <c r="E343" s="66" t="s">
        <v>113</v>
      </c>
      <c r="F343" s="26" t="s">
        <v>114</v>
      </c>
    </row>
    <row r="344" spans="1:6" ht="57">
      <c r="A344" s="13" t="s">
        <v>525</v>
      </c>
      <c r="B344" s="118" t="s">
        <v>535</v>
      </c>
      <c r="C344" s="132" t="s">
        <v>172</v>
      </c>
      <c r="D344" s="132">
        <v>2.2000000000000002</v>
      </c>
      <c r="E344" s="5">
        <v>4.22</v>
      </c>
      <c r="F344" s="67">
        <f>E344*D344</f>
        <v>9.2840000000000007</v>
      </c>
    </row>
    <row r="345" spans="1:6" ht="42.75">
      <c r="A345" s="13" t="s">
        <v>526</v>
      </c>
      <c r="B345" s="118" t="s">
        <v>536</v>
      </c>
      <c r="C345" s="132" t="s">
        <v>351</v>
      </c>
      <c r="D345" s="132">
        <v>1</v>
      </c>
      <c r="E345" s="5">
        <v>2.78</v>
      </c>
      <c r="F345" s="67">
        <f t="shared" ref="F345:F347" si="43">E345*D345</f>
        <v>2.78</v>
      </c>
    </row>
    <row r="346" spans="1:6" ht="57">
      <c r="A346" s="13" t="s">
        <v>527</v>
      </c>
      <c r="B346" s="118" t="s">
        <v>537</v>
      </c>
      <c r="C346" s="132" t="s">
        <v>172</v>
      </c>
      <c r="D346" s="132">
        <v>2.2000000000000002</v>
      </c>
      <c r="E346" s="5">
        <v>8.81</v>
      </c>
      <c r="F346" s="67">
        <f t="shared" si="43"/>
        <v>19.382000000000001</v>
      </c>
    </row>
    <row r="347" spans="1:6" ht="71.25">
      <c r="A347" s="13" t="s">
        <v>528</v>
      </c>
      <c r="B347" s="118" t="s">
        <v>538</v>
      </c>
      <c r="C347" s="132" t="s">
        <v>172</v>
      </c>
      <c r="D347" s="132">
        <v>2</v>
      </c>
      <c r="E347" s="5">
        <v>3.52</v>
      </c>
      <c r="F347" s="67">
        <f t="shared" si="43"/>
        <v>7.04</v>
      </c>
    </row>
    <row r="348" spans="1:6" ht="71.25">
      <c r="A348" s="13" t="s">
        <v>529</v>
      </c>
      <c r="B348" s="118" t="s">
        <v>539</v>
      </c>
      <c r="C348" s="132" t="s">
        <v>172</v>
      </c>
      <c r="D348" s="132">
        <v>2.2000000000000002</v>
      </c>
      <c r="E348" s="5">
        <v>5.18</v>
      </c>
      <c r="F348" s="67">
        <v>11.39</v>
      </c>
    </row>
    <row r="349" spans="1:6" ht="71.25">
      <c r="A349" s="13" t="s">
        <v>530</v>
      </c>
      <c r="B349" s="118" t="s">
        <v>540</v>
      </c>
      <c r="C349" s="132" t="s">
        <v>172</v>
      </c>
      <c r="D349" s="132">
        <v>8.4</v>
      </c>
      <c r="E349" s="5">
        <v>1.51</v>
      </c>
      <c r="F349" s="67">
        <f t="shared" ref="F349" si="44">E349*D349</f>
        <v>12.684000000000001</v>
      </c>
    </row>
    <row r="350" spans="1:6" ht="71.25">
      <c r="A350" s="13" t="s">
        <v>531</v>
      </c>
      <c r="B350" s="118" t="s">
        <v>541</v>
      </c>
      <c r="C350" s="132" t="s">
        <v>172</v>
      </c>
      <c r="D350" s="132">
        <v>12.6</v>
      </c>
      <c r="E350" s="5">
        <v>2.2000000000000002</v>
      </c>
      <c r="F350" s="67">
        <f>E350*D350</f>
        <v>27.720000000000002</v>
      </c>
    </row>
    <row r="351" spans="1:6" ht="42.75">
      <c r="A351" s="13" t="s">
        <v>532</v>
      </c>
      <c r="B351" s="118" t="s">
        <v>542</v>
      </c>
      <c r="C351" s="132" t="s">
        <v>351</v>
      </c>
      <c r="D351" s="132">
        <v>0.375</v>
      </c>
      <c r="E351" s="5">
        <v>7.6</v>
      </c>
      <c r="F351" s="67">
        <f t="shared" ref="F351" si="45">E351*D351</f>
        <v>2.8499999999999996</v>
      </c>
    </row>
    <row r="352" spans="1:6" ht="57">
      <c r="A352" s="13" t="s">
        <v>533</v>
      </c>
      <c r="B352" s="118" t="s">
        <v>543</v>
      </c>
      <c r="C352" s="132" t="s">
        <v>351</v>
      </c>
      <c r="D352" s="132">
        <v>1</v>
      </c>
      <c r="E352" s="5">
        <v>9.83</v>
      </c>
      <c r="F352" s="67">
        <f>E352*D352</f>
        <v>9.83</v>
      </c>
    </row>
    <row r="353" spans="1:6" ht="71.25">
      <c r="A353" s="13" t="s">
        <v>534</v>
      </c>
      <c r="B353" s="118" t="s">
        <v>544</v>
      </c>
      <c r="C353" s="132" t="s">
        <v>351</v>
      </c>
      <c r="D353" s="132">
        <v>1</v>
      </c>
      <c r="E353" s="5">
        <v>30.09</v>
      </c>
      <c r="F353" s="67">
        <f t="shared" ref="F353" si="46">E353*D353</f>
        <v>30.09</v>
      </c>
    </row>
    <row r="354" spans="1:6">
      <c r="A354" s="71"/>
      <c r="B354" s="120"/>
      <c r="C354" s="132"/>
      <c r="D354" s="132"/>
      <c r="E354" s="6" t="s">
        <v>14</v>
      </c>
      <c r="F354" s="6">
        <v>133.04</v>
      </c>
    </row>
    <row r="356" spans="1:6" ht="53.45" customHeight="1">
      <c r="A356" s="86">
        <f>'PLANILHA ORÇAMEN.'!B169</f>
        <v>93040</v>
      </c>
      <c r="B356" s="155" t="str">
        <f>'PLANILHA ORÇAMEN.'!C169</f>
        <v>LÂMPADA FLUORESCENTE COMPACTA 15 W 2U, BASE E27 - FORNECIMENTO E INSTALAÇÃO</v>
      </c>
      <c r="C356" s="155"/>
      <c r="D356" s="155"/>
      <c r="E356" s="155"/>
      <c r="F356" s="87" t="s">
        <v>351</v>
      </c>
    </row>
    <row r="357" spans="1:6">
      <c r="A357" s="65" t="s">
        <v>110</v>
      </c>
      <c r="B357" s="72" t="s">
        <v>111</v>
      </c>
      <c r="C357" s="65" t="s">
        <v>36</v>
      </c>
      <c r="D357" s="65" t="s">
        <v>112</v>
      </c>
      <c r="E357" s="66" t="s">
        <v>113</v>
      </c>
      <c r="F357" s="26" t="s">
        <v>114</v>
      </c>
    </row>
    <row r="358" spans="1:6" ht="28.5">
      <c r="A358" s="13" t="s">
        <v>545</v>
      </c>
      <c r="B358" s="118" t="s">
        <v>547</v>
      </c>
      <c r="C358" s="132" t="s">
        <v>341</v>
      </c>
      <c r="D358" s="132">
        <v>0.1</v>
      </c>
      <c r="E358" s="5">
        <v>13.65</v>
      </c>
      <c r="F358" s="67">
        <v>1.36</v>
      </c>
    </row>
    <row r="359" spans="1:6" ht="28.5">
      <c r="A359" s="13" t="s">
        <v>546</v>
      </c>
      <c r="B359" s="118" t="s">
        <v>548</v>
      </c>
      <c r="C359" s="132" t="s">
        <v>351</v>
      </c>
      <c r="D359" s="132">
        <v>1</v>
      </c>
      <c r="E359" s="5">
        <v>9.7100000000000009</v>
      </c>
      <c r="F359" s="67">
        <f t="shared" ref="F359" si="47">E359*D359</f>
        <v>9.7100000000000009</v>
      </c>
    </row>
    <row r="360" spans="1:6">
      <c r="A360" s="71"/>
      <c r="B360" s="120"/>
      <c r="C360" s="132"/>
      <c r="D360" s="132"/>
      <c r="E360" s="6" t="s">
        <v>14</v>
      </c>
      <c r="F360" s="6">
        <f>F359+F358</f>
        <v>11.07</v>
      </c>
    </row>
    <row r="362" spans="1:6" ht="43.15" customHeight="1">
      <c r="A362" s="86">
        <f>'PLANILHA ORÇAMEN.'!B170</f>
        <v>91931</v>
      </c>
      <c r="B362" s="155" t="str">
        <f>'PLANILHA ORÇAMEN.'!C170</f>
        <v>CABO DE COBRE FLEXÍVEL ISOLADO, 6 MM², ANTI-CHAMAS 0,6/1,0 KV, PARA CIRCUITOS TERMINAIS, FORNECIMENTO E INSTALAÇÃO. AF_12/2015</v>
      </c>
      <c r="C362" s="155"/>
      <c r="D362" s="155"/>
      <c r="E362" s="155"/>
      <c r="F362" s="87" t="s">
        <v>172</v>
      </c>
    </row>
    <row r="363" spans="1:6">
      <c r="A363" s="65" t="s">
        <v>110</v>
      </c>
      <c r="B363" s="72" t="s">
        <v>111</v>
      </c>
      <c r="C363" s="65" t="s">
        <v>36</v>
      </c>
      <c r="D363" s="65" t="s">
        <v>112</v>
      </c>
      <c r="E363" s="66" t="s">
        <v>113</v>
      </c>
      <c r="F363" s="26" t="s">
        <v>114</v>
      </c>
    </row>
    <row r="364" spans="1:6" ht="28.5">
      <c r="A364" s="13" t="s">
        <v>545</v>
      </c>
      <c r="B364" s="118" t="s">
        <v>547</v>
      </c>
      <c r="C364" s="132" t="s">
        <v>341</v>
      </c>
      <c r="D364" s="132">
        <v>5.1999999999999998E-2</v>
      </c>
      <c r="E364" s="5">
        <v>13.65</v>
      </c>
      <c r="F364" s="67">
        <v>0.7</v>
      </c>
    </row>
    <row r="365" spans="1:6" ht="28.5">
      <c r="A365" s="13" t="s">
        <v>549</v>
      </c>
      <c r="B365" s="118" t="s">
        <v>552</v>
      </c>
      <c r="C365" s="132" t="s">
        <v>341</v>
      </c>
      <c r="D365" s="132">
        <v>5.1999999999999998E-2</v>
      </c>
      <c r="E365" s="5">
        <v>17.420000000000002</v>
      </c>
      <c r="F365" s="67">
        <v>0.9</v>
      </c>
    </row>
    <row r="366" spans="1:6" ht="71.25">
      <c r="A366" s="13" t="s">
        <v>550</v>
      </c>
      <c r="B366" s="118" t="s">
        <v>553</v>
      </c>
      <c r="C366" s="132" t="s">
        <v>172</v>
      </c>
      <c r="D366" s="132">
        <v>1.19</v>
      </c>
      <c r="E366" s="5">
        <v>3.09</v>
      </c>
      <c r="F366" s="67">
        <v>3.67</v>
      </c>
    </row>
    <row r="367" spans="1:6" ht="42.75">
      <c r="A367" s="13" t="s">
        <v>551</v>
      </c>
      <c r="B367" s="118" t="s">
        <v>554</v>
      </c>
      <c r="C367" s="132" t="s">
        <v>351</v>
      </c>
      <c r="D367" s="132">
        <v>8.9999999999999993E-3</v>
      </c>
      <c r="E367" s="5">
        <v>2.4900000000000002</v>
      </c>
      <c r="F367" s="67">
        <f t="shared" ref="F367" si="48">E367*D367</f>
        <v>2.2409999999999999E-2</v>
      </c>
    </row>
    <row r="368" spans="1:6">
      <c r="A368" s="71"/>
      <c r="B368" s="120"/>
      <c r="C368" s="132"/>
      <c r="D368" s="132"/>
      <c r="E368" s="6" t="s">
        <v>14</v>
      </c>
      <c r="F368" s="6">
        <f>F367+F366+F365+F364</f>
        <v>5.2924100000000003</v>
      </c>
    </row>
    <row r="370" spans="1:6" ht="42" customHeight="1">
      <c r="A370" s="86">
        <f>'PLANILHA ORÇAMEN.'!B171</f>
        <v>91873</v>
      </c>
      <c r="B370" s="155" t="str">
        <f>'PLANILHA ORÇAMEN.'!C171</f>
        <v>ELETRODUTO RIGIDO ROSCÁVEL, PVC, DN 40 MM (1 1/4"), PARA CIRCUITOS TERMINAIS, INSTALADO EM PAREDE- FORNECIMENTO E INSTALAÇÃO. AF_12/2015</v>
      </c>
      <c r="C370" s="155"/>
      <c r="D370" s="155"/>
      <c r="E370" s="155"/>
      <c r="F370" s="87" t="s">
        <v>172</v>
      </c>
    </row>
    <row r="371" spans="1:6">
      <c r="A371" s="65" t="s">
        <v>110</v>
      </c>
      <c r="B371" s="72" t="s">
        <v>111</v>
      </c>
      <c r="C371" s="65" t="s">
        <v>36</v>
      </c>
      <c r="D371" s="65" t="s">
        <v>112</v>
      </c>
      <c r="E371" s="66" t="s">
        <v>113</v>
      </c>
      <c r="F371" s="26" t="s">
        <v>114</v>
      </c>
    </row>
    <row r="372" spans="1:6" ht="28.5">
      <c r="A372" s="13" t="s">
        <v>545</v>
      </c>
      <c r="B372" s="118" t="s">
        <v>547</v>
      </c>
      <c r="C372" s="132" t="s">
        <v>341</v>
      </c>
      <c r="D372" s="132">
        <v>0.221</v>
      </c>
      <c r="E372" s="5">
        <v>13.65</v>
      </c>
      <c r="F372" s="67">
        <v>3.01</v>
      </c>
    </row>
    <row r="373" spans="1:6" ht="28.5">
      <c r="A373" s="13" t="s">
        <v>549</v>
      </c>
      <c r="B373" s="118" t="s">
        <v>552</v>
      </c>
      <c r="C373" s="132" t="s">
        <v>341</v>
      </c>
      <c r="D373" s="132">
        <v>0.221</v>
      </c>
      <c r="E373" s="5">
        <v>17.420000000000002</v>
      </c>
      <c r="F373" s="67">
        <v>3.84</v>
      </c>
    </row>
    <row r="374" spans="1:6" ht="28.5">
      <c r="A374" s="13" t="s">
        <v>555</v>
      </c>
      <c r="B374" s="118" t="s">
        <v>556</v>
      </c>
      <c r="C374" s="132" t="s">
        <v>172</v>
      </c>
      <c r="D374" s="132">
        <v>1.0169999999999999</v>
      </c>
      <c r="E374" s="5">
        <v>5.05</v>
      </c>
      <c r="F374" s="67">
        <v>5.13</v>
      </c>
    </row>
    <row r="375" spans="1:6">
      <c r="A375" s="71"/>
      <c r="B375" s="120"/>
      <c r="C375" s="132"/>
      <c r="D375" s="132"/>
      <c r="E375" s="6" t="s">
        <v>14</v>
      </c>
      <c r="F375" s="6">
        <f>F374+F373+F372</f>
        <v>11.979999999999999</v>
      </c>
    </row>
    <row r="377" spans="1:6">
      <c r="A377" s="86">
        <f>'PLANILHA ORÇAMEN.'!B175</f>
        <v>9537</v>
      </c>
      <c r="B377" s="155" t="str">
        <f>'PLANILHA ORÇAMEN.'!C175</f>
        <v>LIMPEZA GERAL E ENTREGA DA OBRA</v>
      </c>
      <c r="C377" s="155"/>
      <c r="D377" s="155"/>
      <c r="E377" s="155"/>
      <c r="F377" s="87" t="s">
        <v>351</v>
      </c>
    </row>
    <row r="378" spans="1:6">
      <c r="A378" s="65" t="s">
        <v>110</v>
      </c>
      <c r="B378" s="72" t="s">
        <v>111</v>
      </c>
      <c r="C378" s="65" t="s">
        <v>36</v>
      </c>
      <c r="D378" s="65" t="s">
        <v>112</v>
      </c>
      <c r="E378" s="66" t="s">
        <v>113</v>
      </c>
      <c r="F378" s="26" t="s">
        <v>114</v>
      </c>
    </row>
    <row r="379" spans="1:6" ht="28.5">
      <c r="A379" s="13" t="s">
        <v>337</v>
      </c>
      <c r="B379" s="118" t="s">
        <v>558</v>
      </c>
      <c r="C379" s="132" t="s">
        <v>341</v>
      </c>
      <c r="D379" s="132">
        <v>0.14000000000000001</v>
      </c>
      <c r="E379" s="5">
        <v>13.8</v>
      </c>
      <c r="F379" s="67">
        <v>1.93</v>
      </c>
    </row>
    <row r="380" spans="1:6" ht="28.5">
      <c r="A380" s="13" t="s">
        <v>557</v>
      </c>
      <c r="B380" s="118" t="s">
        <v>559</v>
      </c>
      <c r="C380" s="132" t="s">
        <v>459</v>
      </c>
      <c r="D380" s="132">
        <v>0.05</v>
      </c>
      <c r="E380" s="5">
        <v>3.14</v>
      </c>
      <c r="F380" s="67">
        <v>0.15</v>
      </c>
    </row>
    <row r="381" spans="1:6">
      <c r="A381" s="71"/>
      <c r="B381" s="120"/>
      <c r="C381" s="132"/>
      <c r="D381" s="132"/>
      <c r="E381" s="6" t="s">
        <v>14</v>
      </c>
      <c r="F381" s="6">
        <f>F380+F379</f>
        <v>2.08</v>
      </c>
    </row>
  </sheetData>
  <mergeCells count="44">
    <mergeCell ref="B185:E185"/>
    <mergeCell ref="B196:E196"/>
    <mergeCell ref="B143:E143"/>
    <mergeCell ref="B151:E151"/>
    <mergeCell ref="B159:E159"/>
    <mergeCell ref="B170:E170"/>
    <mergeCell ref="B177:E177"/>
    <mergeCell ref="B101:E101"/>
    <mergeCell ref="B110:E110"/>
    <mergeCell ref="B115:E115"/>
    <mergeCell ref="B123:E123"/>
    <mergeCell ref="B134:E134"/>
    <mergeCell ref="A1:F1"/>
    <mergeCell ref="B3:E3"/>
    <mergeCell ref="B14:E14"/>
    <mergeCell ref="B23:E23"/>
    <mergeCell ref="B30:E30"/>
    <mergeCell ref="B86:E86"/>
    <mergeCell ref="B93:E93"/>
    <mergeCell ref="B41:E41"/>
    <mergeCell ref="B46:E46"/>
    <mergeCell ref="B57:E57"/>
    <mergeCell ref="B68:E68"/>
    <mergeCell ref="B79:E79"/>
    <mergeCell ref="B207:E207"/>
    <mergeCell ref="B214:E214"/>
    <mergeCell ref="B224:E224"/>
    <mergeCell ref="B234:E234"/>
    <mergeCell ref="B244:E244"/>
    <mergeCell ref="B254:E254"/>
    <mergeCell ref="B261:E261"/>
    <mergeCell ref="B271:E271"/>
    <mergeCell ref="B281:E281"/>
    <mergeCell ref="B291:E291"/>
    <mergeCell ref="B300:E300"/>
    <mergeCell ref="B310:E310"/>
    <mergeCell ref="B316:E316"/>
    <mergeCell ref="B322:E322"/>
    <mergeCell ref="B330:E330"/>
    <mergeCell ref="B342:E342"/>
    <mergeCell ref="B356:E356"/>
    <mergeCell ref="B362:E362"/>
    <mergeCell ref="B370:E370"/>
    <mergeCell ref="B377:E377"/>
  </mergeCells>
  <phoneticPr fontId="2" type="noConversion"/>
  <pageMargins left="0.511811024" right="0.511811024" top="0.78740157499999996" bottom="0.78740157499999996" header="0.31496062000000002" footer="0.31496062000000002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zoomScale="90" zoomScaleNormal="90" workbookViewId="0">
      <selection activeCell="G16" sqref="G16"/>
    </sheetView>
  </sheetViews>
  <sheetFormatPr defaultRowHeight="15"/>
  <cols>
    <col min="1" max="1" width="5.42578125" customWidth="1"/>
    <col min="2" max="2" width="31.85546875" customWidth="1"/>
    <col min="3" max="11" width="13.7109375" customWidth="1"/>
  </cols>
  <sheetData>
    <row r="1" spans="1:11" ht="56.25" customHeight="1" thickBot="1">
      <c r="B1" s="163" t="s">
        <v>371</v>
      </c>
      <c r="C1" s="163"/>
      <c r="D1" s="163"/>
      <c r="E1" s="163"/>
      <c r="F1" s="163"/>
      <c r="G1" s="163"/>
      <c r="H1" s="163"/>
      <c r="I1" s="163"/>
      <c r="J1" s="163"/>
      <c r="K1" s="163"/>
    </row>
    <row r="2" spans="1:11" ht="36.75" customHeight="1" thickBot="1">
      <c r="B2" s="160" t="s">
        <v>17</v>
      </c>
      <c r="C2" s="161"/>
      <c r="D2" s="161"/>
      <c r="E2" s="161"/>
      <c r="F2" s="161"/>
      <c r="G2" s="161"/>
      <c r="H2" s="161"/>
      <c r="I2" s="161"/>
      <c r="J2" s="161"/>
      <c r="K2" s="162"/>
    </row>
    <row r="3" spans="1:11" ht="15.75" thickBot="1">
      <c r="B3" s="160" t="s">
        <v>370</v>
      </c>
      <c r="C3" s="161"/>
      <c r="D3" s="161"/>
      <c r="E3" s="161"/>
      <c r="F3" s="161"/>
      <c r="G3" s="161"/>
      <c r="H3" s="161"/>
      <c r="I3" s="161"/>
      <c r="J3" s="161"/>
      <c r="K3" s="162"/>
    </row>
    <row r="5" spans="1:11">
      <c r="A5" s="121" t="s">
        <v>356</v>
      </c>
      <c r="B5" s="121" t="s">
        <v>357</v>
      </c>
      <c r="C5" s="121" t="s">
        <v>358</v>
      </c>
      <c r="D5" s="121" t="s">
        <v>368</v>
      </c>
      <c r="E5" s="121" t="s">
        <v>359</v>
      </c>
      <c r="F5" s="121" t="s">
        <v>360</v>
      </c>
      <c r="G5" s="121" t="s">
        <v>361</v>
      </c>
      <c r="H5" s="121" t="s">
        <v>362</v>
      </c>
      <c r="I5" s="121" t="s">
        <v>363</v>
      </c>
      <c r="J5" s="121" t="s">
        <v>364</v>
      </c>
      <c r="K5" s="122" t="s">
        <v>365</v>
      </c>
    </row>
    <row r="6" spans="1:11">
      <c r="A6" s="166" t="s">
        <v>366</v>
      </c>
      <c r="B6" s="168" t="s">
        <v>367</v>
      </c>
      <c r="C6" s="170">
        <f>'PLANILHA ORÇAMEN.'!G180</f>
        <v>13306.277736329999</v>
      </c>
      <c r="D6" s="174">
        <v>23</v>
      </c>
      <c r="E6" s="130">
        <v>4</v>
      </c>
      <c r="F6" s="130">
        <v>4</v>
      </c>
      <c r="G6" s="130">
        <v>4</v>
      </c>
      <c r="H6" s="130">
        <v>4</v>
      </c>
      <c r="I6" s="130">
        <v>4</v>
      </c>
      <c r="J6" s="130">
        <v>3</v>
      </c>
      <c r="K6" s="125">
        <v>1</v>
      </c>
    </row>
    <row r="7" spans="1:11">
      <c r="A7" s="167"/>
      <c r="B7" s="169"/>
      <c r="C7" s="171"/>
      <c r="D7" s="175"/>
      <c r="E7" s="131">
        <f>C$6*E6</f>
        <v>53225.110945319997</v>
      </c>
      <c r="F7" s="131">
        <f>F6*C6</f>
        <v>53225.110945319997</v>
      </c>
      <c r="G7" s="131">
        <f>G6*C6</f>
        <v>53225.110945319997</v>
      </c>
      <c r="H7" s="131">
        <f>H6*C6</f>
        <v>53225.110945319997</v>
      </c>
      <c r="I7" s="131">
        <f>I6*C6</f>
        <v>53225.110945319997</v>
      </c>
      <c r="J7" s="131">
        <f>J6*C6</f>
        <v>39918.83320899</v>
      </c>
      <c r="K7" s="157">
        <f>SUM(E7:J7)</f>
        <v>306044.38793559</v>
      </c>
    </row>
    <row r="8" spans="1:11">
      <c r="A8" s="123"/>
      <c r="B8" s="172" t="s">
        <v>369</v>
      </c>
      <c r="C8" s="164">
        <f>C6*D6</f>
        <v>306044.38793559</v>
      </c>
      <c r="D8" s="127"/>
      <c r="E8" s="128">
        <f>E7</f>
        <v>53225.110945319997</v>
      </c>
      <c r="F8" s="128">
        <f>F7</f>
        <v>53225.110945319997</v>
      </c>
      <c r="G8" s="128">
        <f t="shared" ref="G8:J8" si="0">G7</f>
        <v>53225.110945319997</v>
      </c>
      <c r="H8" s="128">
        <f t="shared" si="0"/>
        <v>53225.110945319997</v>
      </c>
      <c r="I8" s="128">
        <f t="shared" si="0"/>
        <v>53225.110945319997</v>
      </c>
      <c r="J8" s="128">
        <f t="shared" si="0"/>
        <v>39918.83320899</v>
      </c>
      <c r="K8" s="158"/>
    </row>
    <row r="9" spans="1:11">
      <c r="A9" s="124"/>
      <c r="B9" s="173"/>
      <c r="C9" s="165"/>
      <c r="D9" s="129"/>
      <c r="E9" s="126">
        <f>E8</f>
        <v>53225.110945319997</v>
      </c>
      <c r="F9" s="126">
        <f>F8+E9</f>
        <v>106450.22189063999</v>
      </c>
      <c r="G9" s="126">
        <f t="shared" ref="G9:J9" si="1">G8+F9</f>
        <v>159675.33283596</v>
      </c>
      <c r="H9" s="126">
        <f t="shared" si="1"/>
        <v>212900.44378127999</v>
      </c>
      <c r="I9" s="126">
        <f t="shared" si="1"/>
        <v>266125.55472660001</v>
      </c>
      <c r="J9" s="126">
        <f t="shared" si="1"/>
        <v>306044.38793559</v>
      </c>
      <c r="K9" s="159"/>
    </row>
  </sheetData>
  <mergeCells count="10">
    <mergeCell ref="A6:A7"/>
    <mergeCell ref="B6:B7"/>
    <mergeCell ref="C6:C7"/>
    <mergeCell ref="B8:B9"/>
    <mergeCell ref="D6:D7"/>
    <mergeCell ref="K7:K9"/>
    <mergeCell ref="B2:K2"/>
    <mergeCell ref="B3:K3"/>
    <mergeCell ref="B1:K1"/>
    <mergeCell ref="C8:C9"/>
  </mergeCells>
  <pageMargins left="0.511811024" right="0.511811024" top="0.78740157499999996" bottom="0.78740157499999996" header="0.31496062000000002" footer="0.31496062000000002"/>
  <pageSetup paperSize="9" scale="8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0" workbookViewId="0">
      <selection activeCell="Q5" sqref="Q5"/>
    </sheetView>
  </sheetViews>
  <sheetFormatPr defaultRowHeight="15"/>
  <sheetData>
    <row r="1" spans="1:10" ht="15.75" thickBot="1"/>
    <row r="2" spans="1:10" ht="41.25" customHeight="1" thickBot="1">
      <c r="A2" s="197" t="s">
        <v>17</v>
      </c>
      <c r="B2" s="198"/>
      <c r="C2" s="198"/>
      <c r="D2" s="198"/>
      <c r="E2" s="198"/>
      <c r="F2" s="198"/>
      <c r="G2" s="198"/>
      <c r="H2" s="198"/>
      <c r="I2" s="198"/>
      <c r="J2" s="199"/>
    </row>
    <row r="3" spans="1:10" ht="15.75" thickBot="1">
      <c r="A3" s="200" t="s">
        <v>316</v>
      </c>
      <c r="B3" s="201"/>
      <c r="C3" s="202">
        <f>J24</f>
        <v>0.26288983684834943</v>
      </c>
      <c r="D3" s="202"/>
      <c r="E3" s="202"/>
      <c r="F3" s="202"/>
      <c r="G3" s="203"/>
      <c r="H3" s="204"/>
      <c r="I3" s="205"/>
      <c r="J3" s="206"/>
    </row>
    <row r="4" spans="1:10" ht="46.5" customHeight="1" thickBot="1">
      <c r="A4" s="194"/>
      <c r="B4" s="195"/>
      <c r="C4" s="195"/>
      <c r="D4" s="195"/>
      <c r="E4" s="195"/>
      <c r="F4" s="195"/>
      <c r="G4" s="196"/>
      <c r="H4" s="207"/>
      <c r="I4" s="208"/>
      <c r="J4" s="209"/>
    </row>
    <row r="5" spans="1:10" ht="15.75" thickBot="1">
      <c r="A5" s="194" t="s">
        <v>317</v>
      </c>
      <c r="B5" s="195"/>
      <c r="C5" s="195"/>
      <c r="D5" s="195"/>
      <c r="E5" s="195"/>
      <c r="F5" s="195"/>
      <c r="G5" s="195"/>
      <c r="H5" s="195"/>
      <c r="I5" s="195"/>
      <c r="J5" s="196"/>
    </row>
    <row r="6" spans="1:10" ht="15.75" thickBot="1">
      <c r="A6" s="190"/>
      <c r="B6" s="190"/>
      <c r="C6" s="190"/>
      <c r="D6" s="190"/>
      <c r="E6" s="190"/>
      <c r="F6" s="190"/>
      <c r="G6" s="190"/>
      <c r="H6" s="190"/>
      <c r="I6" s="190"/>
      <c r="J6" s="190"/>
    </row>
    <row r="7" spans="1:10" ht="16.5" thickBot="1">
      <c r="A7" s="191" t="s">
        <v>318</v>
      </c>
      <c r="B7" s="192"/>
      <c r="C7" s="192"/>
      <c r="D7" s="192"/>
      <c r="E7" s="192"/>
      <c r="F7" s="192"/>
      <c r="G7" s="192"/>
      <c r="H7" s="192"/>
      <c r="I7" s="192"/>
      <c r="J7" s="192"/>
    </row>
    <row r="8" spans="1:10">
      <c r="A8" s="193"/>
      <c r="B8" s="193"/>
      <c r="C8" s="193"/>
      <c r="D8" s="193"/>
      <c r="E8" s="193"/>
      <c r="F8" s="193"/>
      <c r="G8" s="193"/>
      <c r="H8" s="193"/>
      <c r="I8" s="193"/>
      <c r="J8" s="193"/>
    </row>
    <row r="9" spans="1:10">
      <c r="A9" s="188" t="s">
        <v>319</v>
      </c>
      <c r="B9" s="188"/>
      <c r="C9" s="188"/>
      <c r="D9" s="188"/>
      <c r="E9" s="188"/>
      <c r="F9" s="188"/>
      <c r="G9" s="188"/>
      <c r="H9" s="188"/>
      <c r="I9" s="188"/>
      <c r="J9" s="109">
        <f>SUM(J10:J13)</f>
        <v>5.6499999999999995E-2</v>
      </c>
    </row>
    <row r="10" spans="1:10">
      <c r="A10" s="185" t="s">
        <v>320</v>
      </c>
      <c r="B10" s="185"/>
      <c r="C10" s="185"/>
      <c r="D10" s="185"/>
      <c r="E10" s="185"/>
      <c r="F10" s="185"/>
      <c r="G10" s="185"/>
      <c r="H10" s="185"/>
      <c r="I10" s="185"/>
      <c r="J10" s="110">
        <v>3.4299999999999997E-2</v>
      </c>
    </row>
    <row r="11" spans="1:10">
      <c r="A11" s="185" t="s">
        <v>321</v>
      </c>
      <c r="B11" s="185"/>
      <c r="C11" s="185"/>
      <c r="D11" s="185"/>
      <c r="E11" s="185"/>
      <c r="F11" s="185"/>
      <c r="G11" s="185"/>
      <c r="H11" s="185"/>
      <c r="I11" s="185"/>
      <c r="J11" s="111">
        <v>9.4000000000000004E-3</v>
      </c>
    </row>
    <row r="12" spans="1:10">
      <c r="A12" s="185" t="s">
        <v>322</v>
      </c>
      <c r="B12" s="185"/>
      <c r="C12" s="185"/>
      <c r="D12" s="185"/>
      <c r="E12" s="185"/>
      <c r="F12" s="185"/>
      <c r="G12" s="185"/>
      <c r="H12" s="185"/>
      <c r="I12" s="185"/>
      <c r="J12" s="110">
        <v>2.8E-3</v>
      </c>
    </row>
    <row r="13" spans="1:10">
      <c r="A13" s="185" t="s">
        <v>323</v>
      </c>
      <c r="B13" s="185"/>
      <c r="C13" s="185"/>
      <c r="D13" s="185"/>
      <c r="E13" s="185"/>
      <c r="F13" s="185"/>
      <c r="G13" s="185"/>
      <c r="H13" s="185"/>
      <c r="I13" s="185"/>
      <c r="J13" s="110">
        <v>0.01</v>
      </c>
    </row>
    <row r="14" spans="1:10">
      <c r="A14" s="187"/>
      <c r="B14" s="187"/>
      <c r="C14" s="187"/>
      <c r="D14" s="187"/>
      <c r="E14" s="187"/>
      <c r="F14" s="187"/>
      <c r="G14" s="187"/>
      <c r="H14" s="187"/>
      <c r="I14" s="187"/>
      <c r="J14" s="187"/>
    </row>
    <row r="15" spans="1:10">
      <c r="A15" s="188" t="s">
        <v>324</v>
      </c>
      <c r="B15" s="188"/>
      <c r="C15" s="188"/>
      <c r="D15" s="188"/>
      <c r="E15" s="188"/>
      <c r="F15" s="188"/>
      <c r="G15" s="188"/>
      <c r="H15" s="188"/>
      <c r="I15" s="188"/>
      <c r="J15" s="109">
        <f>SUM(J16:J19)</f>
        <v>0.1065</v>
      </c>
    </row>
    <row r="16" spans="1:10">
      <c r="A16" s="185" t="s">
        <v>325</v>
      </c>
      <c r="B16" s="185"/>
      <c r="C16" s="185"/>
      <c r="D16" s="185"/>
      <c r="E16" s="185"/>
      <c r="F16" s="185"/>
      <c r="G16" s="185"/>
      <c r="H16" s="185"/>
      <c r="I16" s="185"/>
      <c r="J16" s="110">
        <v>0.03</v>
      </c>
    </row>
    <row r="17" spans="1:10">
      <c r="A17" s="185" t="s">
        <v>326</v>
      </c>
      <c r="B17" s="185"/>
      <c r="C17" s="185"/>
      <c r="D17" s="185"/>
      <c r="E17" s="185"/>
      <c r="F17" s="185"/>
      <c r="G17" s="185"/>
      <c r="H17" s="185"/>
      <c r="I17" s="185"/>
      <c r="J17" s="110">
        <v>6.4999999999999997E-3</v>
      </c>
    </row>
    <row r="18" spans="1:10">
      <c r="A18" s="185" t="s">
        <v>327</v>
      </c>
      <c r="B18" s="185"/>
      <c r="C18" s="185"/>
      <c r="D18" s="185"/>
      <c r="E18" s="185"/>
      <c r="F18" s="185"/>
      <c r="G18" s="185"/>
      <c r="H18" s="185"/>
      <c r="I18" s="185"/>
      <c r="J18" s="110">
        <v>2.5000000000000001E-2</v>
      </c>
    </row>
    <row r="19" spans="1:10">
      <c r="A19" s="186" t="s">
        <v>328</v>
      </c>
      <c r="B19" s="186"/>
      <c r="C19" s="186"/>
      <c r="D19" s="186"/>
      <c r="E19" s="186"/>
      <c r="F19" s="186"/>
      <c r="G19" s="186"/>
      <c r="H19" s="186"/>
      <c r="I19" s="186"/>
      <c r="J19" s="112">
        <v>4.4999999999999998E-2</v>
      </c>
    </row>
    <row r="20" spans="1:10">
      <c r="A20" s="187"/>
      <c r="B20" s="187"/>
      <c r="C20" s="187"/>
      <c r="D20" s="187"/>
      <c r="E20" s="187"/>
      <c r="F20" s="187"/>
      <c r="G20" s="187"/>
      <c r="H20" s="187"/>
      <c r="I20" s="187"/>
      <c r="J20" s="187"/>
    </row>
    <row r="21" spans="1:10">
      <c r="A21" s="188" t="s">
        <v>329</v>
      </c>
      <c r="B21" s="188"/>
      <c r="C21" s="188"/>
      <c r="D21" s="188"/>
      <c r="E21" s="188"/>
      <c r="F21" s="188"/>
      <c r="G21" s="188"/>
      <c r="H21" s="188"/>
      <c r="I21" s="188"/>
      <c r="J21" s="109">
        <f>J22</f>
        <v>6.7599999999999993E-2</v>
      </c>
    </row>
    <row r="22" spans="1:10">
      <c r="A22" s="185" t="s">
        <v>330</v>
      </c>
      <c r="B22" s="185"/>
      <c r="C22" s="185"/>
      <c r="D22" s="185"/>
      <c r="E22" s="185"/>
      <c r="F22" s="185"/>
      <c r="G22" s="185"/>
      <c r="H22" s="185"/>
      <c r="I22" s="185"/>
      <c r="J22" s="113">
        <v>6.7599999999999993E-2</v>
      </c>
    </row>
    <row r="23" spans="1:10" ht="15.75" thickBot="1">
      <c r="A23" s="189"/>
      <c r="B23" s="189"/>
      <c r="C23" s="189"/>
      <c r="D23" s="189"/>
      <c r="E23" s="189"/>
      <c r="F23" s="189"/>
      <c r="G23" s="189"/>
      <c r="H23" s="189"/>
      <c r="I23" s="189"/>
      <c r="J23" s="97"/>
    </row>
    <row r="24" spans="1:10" ht="16.5" thickBot="1">
      <c r="A24" s="176" t="s">
        <v>331</v>
      </c>
      <c r="B24" s="177"/>
      <c r="C24" s="177"/>
      <c r="D24" s="177"/>
      <c r="E24" s="177"/>
      <c r="F24" s="177"/>
      <c r="G24" s="177"/>
      <c r="H24" s="177"/>
      <c r="I24" s="178"/>
      <c r="J24" s="114">
        <f>((1+(J10+J12+J13))*(1+J11)*(1+J21))/(1-J15)-1</f>
        <v>0.26288983684834943</v>
      </c>
    </row>
    <row r="25" spans="1:10" ht="15.75" thickBot="1"/>
    <row r="26" spans="1:10">
      <c r="A26" s="179" t="s">
        <v>332</v>
      </c>
      <c r="B26" s="180"/>
      <c r="C26" s="180"/>
      <c r="D26" s="180"/>
      <c r="E26" s="180"/>
      <c r="F26" s="180"/>
      <c r="G26" s="180"/>
      <c r="H26" s="180"/>
      <c r="I26" s="180"/>
      <c r="J26" s="181"/>
    </row>
    <row r="27" spans="1:10" ht="15.75" thickBot="1">
      <c r="A27" s="182"/>
      <c r="B27" s="183"/>
      <c r="C27" s="183"/>
      <c r="D27" s="183"/>
      <c r="E27" s="183"/>
      <c r="F27" s="183"/>
      <c r="G27" s="183"/>
      <c r="H27" s="183"/>
      <c r="I27" s="183"/>
      <c r="J27" s="184"/>
    </row>
  </sheetData>
  <mergeCells count="26">
    <mergeCell ref="A5:J5"/>
    <mergeCell ref="A2:J2"/>
    <mergeCell ref="A3:B3"/>
    <mergeCell ref="C3:G3"/>
    <mergeCell ref="H3:J4"/>
    <mergeCell ref="A4:G4"/>
    <mergeCell ref="A17:I17"/>
    <mergeCell ref="A6:J6"/>
    <mergeCell ref="A7:J7"/>
    <mergeCell ref="A8:J8"/>
    <mergeCell ref="A9:I9"/>
    <mergeCell ref="A10:I10"/>
    <mergeCell ref="A11:I11"/>
    <mergeCell ref="A12:I12"/>
    <mergeCell ref="A13:I13"/>
    <mergeCell ref="A14:J14"/>
    <mergeCell ref="A15:I15"/>
    <mergeCell ref="A16:I16"/>
    <mergeCell ref="A24:I24"/>
    <mergeCell ref="A26:J27"/>
    <mergeCell ref="A18:I18"/>
    <mergeCell ref="A19:I19"/>
    <mergeCell ref="A20:J20"/>
    <mergeCell ref="A21:I21"/>
    <mergeCell ref="A22:I22"/>
    <mergeCell ref="A23:I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PLANILHA ORÇAMEN.</vt:lpstr>
      <vt:lpstr>CPU</vt:lpstr>
      <vt:lpstr>CRONOGRAMA</vt:lpstr>
      <vt:lpstr>BDI</vt:lpstr>
      <vt:lpstr>CPU!Area_de_impressao</vt:lpstr>
      <vt:lpstr>'PLANILHA ORÇAMEN.'!Area_de_impressao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Diretoria</cp:lastModifiedBy>
  <cp:lastPrinted>2022-05-04T13:37:12Z</cp:lastPrinted>
  <dcterms:created xsi:type="dcterms:W3CDTF">2021-04-27T18:47:15Z</dcterms:created>
  <dcterms:modified xsi:type="dcterms:W3CDTF">2022-05-09T15:40:20Z</dcterms:modified>
</cp:coreProperties>
</file>