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CITAÇÃO\AURORA\PRAÇA VILA NOVA\PROPOSTAS\"/>
    </mc:Choice>
  </mc:AlternateContent>
  <xr:revisionPtr revIDLastSave="0" documentId="13_ncr:1_{49B44F89-AEA3-4023-9FAF-CBD140617D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ILHA" sheetId="1" r:id="rId1"/>
    <sheet name="CPUs" sheetId="6" r:id="rId2"/>
    <sheet name="CRONOGRAMA" sheetId="2" r:id="rId3"/>
    <sheet name="ENCARGO SOCIAL" sheetId="4" r:id="rId4"/>
    <sheet name="BDI" sheetId="3" r:id="rId5"/>
  </sheets>
  <definedNames>
    <definedName name="_xlnm.Print_Area" localSheetId="4">BDI!$A$1:$D$39</definedName>
    <definedName name="_xlnm.Print_Area" localSheetId="1">CPUs!$A$1:$F$327</definedName>
    <definedName name="_xlnm.Print_Area" localSheetId="2">CRONOGRAMA!$A$1:$K$43</definedName>
    <definedName name="_xlnm.Print_Area" localSheetId="3">'ENCARGO SOCIAL'!$A$1:$E$46</definedName>
    <definedName name="_xlnm.Print_Titles" localSheetId="1">CPUs!$1:$9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2" l="1"/>
  <c r="C32" i="2"/>
  <c r="C29" i="2"/>
  <c r="C26" i="2"/>
  <c r="C23" i="2"/>
  <c r="C20" i="2"/>
  <c r="C17" i="2"/>
  <c r="C14" i="2"/>
  <c r="C11" i="2"/>
  <c r="B176" i="6"/>
  <c r="E52" i="1" l="1"/>
  <c r="F52" i="1" s="1"/>
  <c r="E44" i="1"/>
  <c r="E32" i="1"/>
  <c r="F32" i="1" s="1"/>
  <c r="E34" i="1"/>
  <c r="F34" i="1" s="1"/>
  <c r="E25" i="1"/>
  <c r="F25" i="1" s="1"/>
  <c r="E24" i="1"/>
  <c r="F24" i="1" s="1"/>
  <c r="E21" i="1"/>
  <c r="F21" i="1" s="1"/>
  <c r="E22" i="1"/>
  <c r="F22" i="1" s="1"/>
  <c r="E43" i="1" l="1"/>
  <c r="E33" i="1"/>
  <c r="F33" i="1" s="1"/>
  <c r="E31" i="1"/>
  <c r="F31" i="1" s="1"/>
  <c r="E30" i="1"/>
  <c r="F30" i="1" s="1"/>
  <c r="E23" i="1"/>
  <c r="F23" i="1" s="1"/>
  <c r="E15" i="1"/>
  <c r="E41" i="1"/>
  <c r="F41" i="1" s="1"/>
  <c r="E14" i="1"/>
  <c r="E54" i="1"/>
  <c r="F54" i="1" s="1"/>
  <c r="F53" i="1" s="1"/>
  <c r="K35" i="2" s="1"/>
  <c r="E40" i="1"/>
  <c r="E46" i="1"/>
  <c r="E11" i="1"/>
  <c r="E39" i="1"/>
  <c r="E48" i="1"/>
  <c r="E37" i="1"/>
  <c r="E36" i="1"/>
  <c r="E17" i="1"/>
  <c r="F17" i="1" s="1"/>
  <c r="F16" i="1" s="1"/>
  <c r="K14" i="2" s="1"/>
  <c r="E13" i="1"/>
  <c r="E20" i="1"/>
  <c r="F20" i="1" s="1"/>
  <c r="E49" i="1"/>
  <c r="E28" i="1"/>
  <c r="F28" i="1" s="1"/>
  <c r="F27" i="1" s="1"/>
  <c r="E12" i="1"/>
  <c r="D20" i="4"/>
  <c r="E20" i="4"/>
  <c r="D32" i="4"/>
  <c r="E32" i="4"/>
  <c r="D39" i="4"/>
  <c r="E39" i="4"/>
  <c r="D43" i="4"/>
  <c r="E43" i="4"/>
  <c r="D9" i="3"/>
  <c r="D15" i="3"/>
  <c r="D21" i="3"/>
  <c r="D24" i="3"/>
  <c r="E51" i="1" l="1"/>
  <c r="F51" i="1" s="1"/>
  <c r="E50" i="1"/>
  <c r="F50" i="1" s="1"/>
  <c r="F44" i="1"/>
  <c r="E42" i="1"/>
  <c r="F42" i="1" s="1"/>
  <c r="F29" i="1"/>
  <c r="F26" i="1" s="1"/>
  <c r="K20" i="2" s="1"/>
  <c r="E19" i="1"/>
  <c r="F19" i="1" s="1"/>
  <c r="F18" i="1" s="1"/>
  <c r="K17" i="2" s="1"/>
  <c r="E19" i="2" s="1"/>
  <c r="I37" i="2"/>
  <c r="G16" i="2"/>
  <c r="E16" i="2"/>
  <c r="I16" i="2"/>
  <c r="E44" i="4"/>
  <c r="D44" i="4"/>
  <c r="F49" i="1"/>
  <c r="F48" i="1"/>
  <c r="F46" i="1"/>
  <c r="F43" i="1"/>
  <c r="F40" i="1"/>
  <c r="F39" i="1"/>
  <c r="F37" i="1"/>
  <c r="F36" i="1"/>
  <c r="F13" i="1"/>
  <c r="F14" i="1"/>
  <c r="F15" i="1"/>
  <c r="F11" i="1"/>
  <c r="F12" i="1"/>
  <c r="F47" i="1" l="1"/>
  <c r="K32" i="2" s="1"/>
  <c r="E22" i="2"/>
  <c r="G22" i="2"/>
  <c r="F10" i="1"/>
  <c r="K11" i="2" s="1"/>
  <c r="F45" i="1"/>
  <c r="K29" i="2" s="1"/>
  <c r="G31" i="2" s="1"/>
  <c r="F38" i="1"/>
  <c r="K26" i="2" s="1"/>
  <c r="G28" i="2" s="1"/>
  <c r="F35" i="1"/>
  <c r="K23" i="2" s="1"/>
  <c r="I13" i="2" l="1"/>
  <c r="E13" i="2"/>
  <c r="I34" i="2"/>
  <c r="E34" i="2"/>
  <c r="G34" i="2"/>
  <c r="I31" i="2"/>
  <c r="I28" i="2"/>
  <c r="I25" i="2"/>
  <c r="K38" i="2"/>
  <c r="D35" i="2" s="1"/>
  <c r="F55" i="1"/>
  <c r="E38" i="2" l="1"/>
  <c r="E39" i="2" s="1"/>
  <c r="E41" i="2" s="1"/>
  <c r="G38" i="2"/>
  <c r="G40" i="2" s="1"/>
  <c r="I38" i="2"/>
  <c r="I40" i="2" s="1"/>
  <c r="D32" i="2"/>
  <c r="D29" i="2"/>
  <c r="D11" i="2"/>
  <c r="D26" i="2"/>
  <c r="D14" i="2"/>
  <c r="D23" i="2"/>
  <c r="D17" i="2"/>
  <c r="D20" i="2"/>
  <c r="I39" i="2" l="1"/>
  <c r="E40" i="2"/>
  <c r="G39" i="2"/>
  <c r="G41" i="2" s="1"/>
  <c r="I41" i="2" l="1"/>
</calcChain>
</file>

<file path=xl/sharedStrings.xml><?xml version="1.0" encoding="utf-8"?>
<sst xmlns="http://schemas.openxmlformats.org/spreadsheetml/2006/main" count="974" uniqueCount="522">
  <si>
    <t>Und</t>
  </si>
  <si>
    <t>Quant.</t>
  </si>
  <si>
    <t>Valor Unit</t>
  </si>
  <si>
    <t>Total</t>
  </si>
  <si>
    <t xml:space="preserve"> 1 </t>
  </si>
  <si>
    <t>SERVIÇOS PRELIMINARES</t>
  </si>
  <si>
    <t>CJ</t>
  </si>
  <si>
    <t xml:space="preserve"> 2 </t>
  </si>
  <si>
    <t>MOVIMENTAÇÃO DE TERRA</t>
  </si>
  <si>
    <t xml:space="preserve"> 2.1 </t>
  </si>
  <si>
    <t xml:space="preserve"> 3 </t>
  </si>
  <si>
    <t xml:space="preserve"> 3.1 </t>
  </si>
  <si>
    <t>URBANIZAÇÃO</t>
  </si>
  <si>
    <t>PLANTIO DE ÁRVORE ORNAMENTAL COM ALTURA DE MUDA MAIOR QUE 2,00 M E MENOR OU IGUAL A 4,00 M</t>
  </si>
  <si>
    <t>UN</t>
  </si>
  <si>
    <t>PLANTIO DE ARBUSTO OU  CERCA VIVA. AF_05/2018</t>
  </si>
  <si>
    <t>UND</t>
  </si>
  <si>
    <t>SISTEMA ELÉTRICO</t>
  </si>
  <si>
    <t>M</t>
  </si>
  <si>
    <t>À</t>
  </si>
  <si>
    <t>PREFEITURA MUNICIPAL DE AURORA DO PARÁ - PA</t>
  </si>
  <si>
    <t>COMISSÃO PERMANENTE DE LICITAÇÃO DO MUNICÍPIO DE AURORA DO PARÁ - PA</t>
  </si>
  <si>
    <t>HORA DA ABERTURA: 08h30hrs</t>
  </si>
  <si>
    <t xml:space="preserve">PLANILHA ORÇAMENTARIA </t>
  </si>
  <si>
    <t>ITEM</t>
  </si>
  <si>
    <t>DESCRIÇÃO</t>
  </si>
  <si>
    <t>QUANT.</t>
  </si>
  <si>
    <t>VALOR UNIT COM BDI (R$)</t>
  </si>
  <si>
    <t>TOTAL (R$)</t>
  </si>
  <si>
    <t>PLACA DE OBRA EM LONA COM PLOTAGEM DE GRÁFICA</t>
  </si>
  <si>
    <t>LOCAÇÃO DA OBRA A TRENA</t>
  </si>
  <si>
    <t>PLANTIO DE GRAMA (INCL. TERRA PRETA)</t>
  </si>
  <si>
    <t>COLCHÃO DE AREIA E=20 CM</t>
  </si>
  <si>
    <t>CONCRETO ARMADO FCK=15 MPA C/FORMA MAD. BRANCA (INCL. LANÇAMENTO E ADENSAMENTO)</t>
  </si>
  <si>
    <t>PLANTIO DE ARBUSTO OU  CERCA VIVA</t>
  </si>
  <si>
    <t>TOTAL GERAL</t>
  </si>
  <si>
    <t>PERCENTUAL ACUMULADO</t>
  </si>
  <si>
    <t>ACUMULADO DO MES (R$)</t>
  </si>
  <si>
    <t>PERCENTUAL SIMPLES (%)</t>
  </si>
  <si>
    <t>TOTAL DA ETAPA</t>
  </si>
  <si>
    <t>TOTAL</t>
  </si>
  <si>
    <t>%</t>
  </si>
  <si>
    <t>CRONOGRAMA FÍSICO / FINANCEIRO</t>
  </si>
  <si>
    <t>HORA DA ABERTURA: 08h30min</t>
  </si>
  <si>
    <t>I  →  Incidência de Impostos (PIS, COFINS e ISS)</t>
  </si>
  <si>
    <t>L  →  Taxa de Lucro/Remuneração</t>
  </si>
  <si>
    <t>DF    →  Despesas Financeiras</t>
  </si>
  <si>
    <t>G     →  Garantia</t>
  </si>
  <si>
    <t xml:space="preserve">R    →  Riscos </t>
  </si>
  <si>
    <t>S  →  Seguro</t>
  </si>
  <si>
    <t>AC  →  Administração Central</t>
  </si>
  <si>
    <t>Segundo Acórdão 2622/2013 do Tribunal de Contas da União – TCU, o cálculo do BDI deve ser feito da seguinte maneira:</t>
  </si>
  <si>
    <t>TAXA TOTAL DE BDI</t>
  </si>
  <si>
    <t>4.0</t>
  </si>
  <si>
    <t>Lucro</t>
  </si>
  <si>
    <t>3.1</t>
  </si>
  <si>
    <t>LUCRO</t>
  </si>
  <si>
    <t>3.0</t>
  </si>
  <si>
    <t>CPRB</t>
  </si>
  <si>
    <t>2.4</t>
  </si>
  <si>
    <t xml:space="preserve">ISS </t>
  </si>
  <si>
    <t>2.3</t>
  </si>
  <si>
    <t>Cofins</t>
  </si>
  <si>
    <t>2.2</t>
  </si>
  <si>
    <t>Pis</t>
  </si>
  <si>
    <t>2.1</t>
  </si>
  <si>
    <t>TRIBUTOS</t>
  </si>
  <si>
    <t>2.0</t>
  </si>
  <si>
    <t>Despesas Financeiras</t>
  </si>
  <si>
    <t>1.5</t>
  </si>
  <si>
    <t>Riscos</t>
  </si>
  <si>
    <t>1.3</t>
  </si>
  <si>
    <t>Seguros + Garantia</t>
  </si>
  <si>
    <t>1.2</t>
  </si>
  <si>
    <t>Administração Central e Local</t>
  </si>
  <si>
    <t>1.1</t>
  </si>
  <si>
    <t>CUSTOS INDIRETOS</t>
  </si>
  <si>
    <t>1.0</t>
  </si>
  <si>
    <t>BDI</t>
  </si>
  <si>
    <t>TOTAL(A+B+C+D)</t>
  </si>
  <si>
    <t>D</t>
  </si>
  <si>
    <t xml:space="preserve">REINCIDÊNCIA DE GRUPO A SOBRE AVISO PRÉVIO TRABALHADO E REINCIDÊNCIA DO FGTS SOBRE AVISO PRÉVIO INDENIZADO </t>
  </si>
  <si>
    <t>D2</t>
  </si>
  <si>
    <t xml:space="preserve">REINCIDÊNCIA DE GRUPO A SOBRE GRUPO B </t>
  </si>
  <si>
    <t>D1</t>
  </si>
  <si>
    <t>GRUPO D</t>
  </si>
  <si>
    <t>C</t>
  </si>
  <si>
    <t>INDENIZAÇÃO ADICIONAL</t>
  </si>
  <si>
    <t>C5</t>
  </si>
  <si>
    <t>DEPÓSITO RESCISÃO SEM JUSTA CAUSA</t>
  </si>
  <si>
    <t>C4</t>
  </si>
  <si>
    <t>FÉRIAS INDENIZADAS</t>
  </si>
  <si>
    <t>C3</t>
  </si>
  <si>
    <t>AVISO PRÉVIO TRABALHADO</t>
  </si>
  <si>
    <t>C2</t>
  </si>
  <si>
    <t>AVISO PRÉVIO INDENIZADO</t>
  </si>
  <si>
    <t>C1</t>
  </si>
  <si>
    <t>GRUPO C</t>
  </si>
  <si>
    <t>B</t>
  </si>
  <si>
    <t>SALÁRIO MATERNIDADE</t>
  </si>
  <si>
    <t>B10</t>
  </si>
  <si>
    <t>FÉRIAS GOZADAS</t>
  </si>
  <si>
    <t>B9</t>
  </si>
  <si>
    <t>AUXÍLIO ACIDENTE DE TRABALHO</t>
  </si>
  <si>
    <t>B8</t>
  </si>
  <si>
    <t>Não Inside</t>
  </si>
  <si>
    <t>DIAS DE CHUVAS</t>
  </si>
  <si>
    <t>B7</t>
  </si>
  <si>
    <t>FALTAS JUSTIFICADAS</t>
  </si>
  <si>
    <t>B6</t>
  </si>
  <si>
    <t>LICENÇA PATERNIDADE</t>
  </si>
  <si>
    <t>B5</t>
  </si>
  <si>
    <t>13° SALÁRIO</t>
  </si>
  <si>
    <t>B4</t>
  </si>
  <si>
    <t>AUXÍLIO - ENFERMIDADE</t>
  </si>
  <si>
    <t>B3</t>
  </si>
  <si>
    <t>FERIADOS</t>
  </si>
  <si>
    <t>B2</t>
  </si>
  <si>
    <t>REPOUSO SEMANAL RENUMERADO</t>
  </si>
  <si>
    <t>B1</t>
  </si>
  <si>
    <t xml:space="preserve">GRUPO B </t>
  </si>
  <si>
    <t>A</t>
  </si>
  <si>
    <t>SECONCI</t>
  </si>
  <si>
    <t>A9</t>
  </si>
  <si>
    <t>FGTS</t>
  </si>
  <si>
    <t>A8</t>
  </si>
  <si>
    <t>SEGURO CONTRA ACIDENTES DE TRABALHO</t>
  </si>
  <si>
    <t>A7</t>
  </si>
  <si>
    <t>SALÁRIO EDUCAÇÃO</t>
  </si>
  <si>
    <t>A6</t>
  </si>
  <si>
    <t>SEBRAE</t>
  </si>
  <si>
    <t>A5</t>
  </si>
  <si>
    <t>INCRA</t>
  </si>
  <si>
    <t>A4</t>
  </si>
  <si>
    <t>SENAI</t>
  </si>
  <si>
    <t>A3</t>
  </si>
  <si>
    <t>SESI</t>
  </si>
  <si>
    <t>A2</t>
  </si>
  <si>
    <t>INSS</t>
  </si>
  <si>
    <t>A1</t>
  </si>
  <si>
    <t xml:space="preserve">GRUPO A </t>
  </si>
  <si>
    <t>MENSALISTA %</t>
  </si>
  <si>
    <t>HORISTA %</t>
  </si>
  <si>
    <t>CÓDIGO</t>
  </si>
  <si>
    <t>TABELA DE ENCARGOS SOCIAIS</t>
  </si>
  <si>
    <t>H</t>
  </si>
  <si>
    <t>SERVENTE COM ENCARGOS COMPLEMENTARES</t>
  </si>
  <si>
    <t>PEDREIRO COM ENCARGOS COMPLEMENTARES</t>
  </si>
  <si>
    <t>AJUDANTE DE PEDREIRO COM ENCARGOS COMPLEMENTARES</t>
  </si>
  <si>
    <t>JARDINEIRO COM ENCARGOS COMPLEMENTARES</t>
  </si>
  <si>
    <t>CHP</t>
  </si>
  <si>
    <t>KG</t>
  </si>
  <si>
    <t>CARPINTEIRO COM ENCARGOS COMPLEMENTARES</t>
  </si>
  <si>
    <t>ELETRICISTA COM ENCARGOS COMPLEMENTARES</t>
  </si>
  <si>
    <t>CALCETEIRO COM ENCARGOS COMPLEMENTARES</t>
  </si>
  <si>
    <t>AUXILIAR DE ELETRICISTA COM ENCARGOS COMPLEMENTARES</t>
  </si>
  <si>
    <t>TUBO PVC, FLEXIVEL, CORRUGADO, PERFURADO, DN 110 MM, PARA DRENAGEM, SISTEMA IRRIGACAO</t>
  </si>
  <si>
    <t>MUDA DE ARBUSTO FOLHAGEM, SANSAO-DO-CAMPO OU EQUIVALENTE DA REGIAO, H= *50 A 70* CM</t>
  </si>
  <si>
    <t>COMPOSIÇÃO DE PREÇO UNITARIO - CPU</t>
  </si>
  <si>
    <t>TOTAL SEM B.D.I</t>
  </si>
  <si>
    <t>TOTAL COM B.D.I</t>
  </si>
  <si>
    <t>PERNAMANCA 3" X 2" 4 M - MADEIRA BRANCA</t>
  </si>
  <si>
    <t>PREGO 1 1/2"X13</t>
  </si>
  <si>
    <t>TAXA DE INCÊNDIO</t>
  </si>
  <si>
    <t>LIGAÇÃO PROVISÓRIA - LUZ</t>
  </si>
  <si>
    <t>LIGAÇÃO PROVISORIA - AGUA/ESGOTO</t>
  </si>
  <si>
    <t>TÁBUA DE MADEIRA BRANCA 4M</t>
  </si>
  <si>
    <t>PREGO 2 1/2"X10</t>
  </si>
  <si>
    <t>ARAME RECOZIDO NO. 18</t>
  </si>
  <si>
    <t>LINHA DE NYLON NO. 80</t>
  </si>
  <si>
    <t>ARGAMASSA P/REJUNTAMENTO DE BLOKRET (1:7)</t>
  </si>
  <si>
    <t>AREIA</t>
  </si>
  <si>
    <t>GRAMA EM PLACA</t>
  </si>
  <si>
    <t>TERRA PRETA VEGETAL</t>
  </si>
  <si>
    <t>ESCAVAÇÃO MANUAL ATE 1.50M DE PROFUNDIDADE</t>
  </si>
  <si>
    <t>CONCRETO C/ SEIXO FCK= 20 MPA (INCL. LANÇAMENTO E ADENSAMENTO)</t>
  </si>
  <si>
    <t>LASTRO DE CONCRETO MAGRO C/ SEIXO</t>
  </si>
  <si>
    <t>ALVENARIA TIJOLO DE BARRO A SINGELO</t>
  </si>
  <si>
    <t>REBOCO COM ARGAMASSA 1:6:ADIT. PLAST.</t>
  </si>
  <si>
    <t>CHAPISCO DE CIMENTO E AREIA NO TRAÇO 1:3</t>
  </si>
  <si>
    <t>CIMENTADO LISO E=2CM TRAÇO 1:3</t>
  </si>
  <si>
    <t>1.1.1</t>
  </si>
  <si>
    <t>1.1.2</t>
  </si>
  <si>
    <t>1.1.3</t>
  </si>
  <si>
    <t>1.1.4</t>
  </si>
  <si>
    <t>1.1.5</t>
  </si>
  <si>
    <t>1.2.1</t>
  </si>
  <si>
    <t>2.1.1</t>
  </si>
  <si>
    <t>2.1.2</t>
  </si>
  <si>
    <t>3.1.1</t>
  </si>
  <si>
    <t>3.1.2</t>
  </si>
  <si>
    <t>1.2.2</t>
  </si>
  <si>
    <t>1.2.3</t>
  </si>
  <si>
    <t>1.2.4</t>
  </si>
  <si>
    <t>1.2.5</t>
  </si>
  <si>
    <t>1.4</t>
  </si>
  <si>
    <t>1.4.1</t>
  </si>
  <si>
    <t>1.5.1</t>
  </si>
  <si>
    <t>1.5.2</t>
  </si>
  <si>
    <t>1.5.3</t>
  </si>
  <si>
    <t>1.5.4</t>
  </si>
  <si>
    <t>1.5.5</t>
  </si>
  <si>
    <t>1.5.6</t>
  </si>
  <si>
    <t>1.5.7</t>
  </si>
  <si>
    <t>3.2</t>
  </si>
  <si>
    <t>3.2.1</t>
  </si>
  <si>
    <t>3.2.2</t>
  </si>
  <si>
    <t>4.1</t>
  </si>
  <si>
    <t>4.1.1</t>
  </si>
  <si>
    <t>5.1</t>
  </si>
  <si>
    <t>5.1.1</t>
  </si>
  <si>
    <t>5.1.2</t>
  </si>
  <si>
    <t>5.1.3</t>
  </si>
  <si>
    <t>5.2</t>
  </si>
  <si>
    <t>5.2.1</t>
  </si>
  <si>
    <t>M²</t>
  </si>
  <si>
    <t>DZ</t>
  </si>
  <si>
    <t>RL</t>
  </si>
  <si>
    <t>M³</t>
  </si>
  <si>
    <t>6.1</t>
  </si>
  <si>
    <t>6.1.1</t>
  </si>
  <si>
    <t>6.1.2</t>
  </si>
  <si>
    <t>6.1.3</t>
  </si>
  <si>
    <t>6.2</t>
  </si>
  <si>
    <t>6.2.1</t>
  </si>
  <si>
    <t>6.2.2</t>
  </si>
  <si>
    <t>6.2.3</t>
  </si>
  <si>
    <t>6.3</t>
  </si>
  <si>
    <t>6.3.1</t>
  </si>
  <si>
    <t>6.4</t>
  </si>
  <si>
    <t>6.4.1</t>
  </si>
  <si>
    <t>LICENÇAS E TAXAS DA OBRA ( ATÉ 500 M2)</t>
  </si>
  <si>
    <t>LICENÇAS E TAXAS DA OBRA  ( ATÉ 500 M2)</t>
  </si>
  <si>
    <t>MOBILIZAÇÃO E DESMOBILIZAÇÃO</t>
  </si>
  <si>
    <t>ADMINISTRAÇÃO LOCAL (INCL. ENG CIVIL E ENCARREGADO GERAL)</t>
  </si>
  <si>
    <t>ADMINISTRAÇÃO LOCAL DA OBRA</t>
  </si>
  <si>
    <t>ENGENHEIRO CIVIL DE OBRA JUNIOR COM ENCARGOS COMPLEMENTARES</t>
  </si>
  <si>
    <t>ENCARREGADO GERAL COM ENCARGOS COMPLEMENTARES</t>
  </si>
  <si>
    <t>DEMOLIÇÕES E RETIRADAS</t>
  </si>
  <si>
    <t>DEMOLIÇÃO MANUAL DE CONCRETO SIMPLES</t>
  </si>
  <si>
    <t xml:space="preserve">RETIRADA DE ENTULHO - MANUALMENTE (INCLUINDO CAIXA COLETORA) </t>
  </si>
  <si>
    <t>PISOS</t>
  </si>
  <si>
    <t>BLOCO DE CONCRETO INTERTRAVADO E=8CM</t>
  </si>
  <si>
    <t>5.2.2</t>
  </si>
  <si>
    <t>5.2.3</t>
  </si>
  <si>
    <t>PLACA PRE-MOLDADA CONCRETO SIMPLES (E=5CM)</t>
  </si>
  <si>
    <t>PREGO 2"X11</t>
  </si>
  <si>
    <t>RIPÃO EM MADEIRA DE LEI 2"X1" SERR.</t>
  </si>
  <si>
    <t>SC</t>
  </si>
  <si>
    <t>6.3.2</t>
  </si>
  <si>
    <t>6.3.3</t>
  </si>
  <si>
    <t>6.4.2</t>
  </si>
  <si>
    <t>6.4.3</t>
  </si>
  <si>
    <t>6.4.4</t>
  </si>
  <si>
    <t>6.4.5</t>
  </si>
  <si>
    <t>6.4.6</t>
  </si>
  <si>
    <t>7.1</t>
  </si>
  <si>
    <t>7.1.1</t>
  </si>
  <si>
    <t>7.1.2</t>
  </si>
  <si>
    <t>7.1.3</t>
  </si>
  <si>
    <t>POSTE DE AÇO CONICO CONTÍNUO CURVO DUPLO, FLANGEADO, H=9M, INCLUSIVE LUMINÁRIAS, SEM LÂMPADAS - FORNECIMENTO E INSTALACAO</t>
  </si>
  <si>
    <t>8.1</t>
  </si>
  <si>
    <t>8.2</t>
  </si>
  <si>
    <t>8.3</t>
  </si>
  <si>
    <t>8.4</t>
  </si>
  <si>
    <t>8.5</t>
  </si>
  <si>
    <t>8.1.1</t>
  </si>
  <si>
    <t>8.1.2</t>
  </si>
  <si>
    <t>8.1.3</t>
  </si>
  <si>
    <t>8.1.4</t>
  </si>
  <si>
    <t>8.1.5</t>
  </si>
  <si>
    <t>8.1.6</t>
  </si>
  <si>
    <t>8.2.1</t>
  </si>
  <si>
    <t>8.2.2</t>
  </si>
  <si>
    <t>8.2.3</t>
  </si>
  <si>
    <t>8.3.1</t>
  </si>
  <si>
    <t>8.3.2</t>
  </si>
  <si>
    <t>8.3.3</t>
  </si>
  <si>
    <t>AUXILIAR DE ENCANADOR OU BOMBEIRO HIDRÁULICO COM ENCARGOS COMPLEMENTARES</t>
  </si>
  <si>
    <t>ENCANADOR OU BOMBEIRO HIDRÁULICO COM ENCARGOS COMPLEMENTARES</t>
  </si>
  <si>
    <t>ADESIVO P/ PVC - 75G</t>
  </si>
  <si>
    <t>SOLUÇÃO LIMPADORA</t>
  </si>
  <si>
    <t>TUBO EM PVC - 100MM (LS)</t>
  </si>
  <si>
    <t>TB</t>
  </si>
  <si>
    <t>L</t>
  </si>
  <si>
    <t>8.4.1</t>
  </si>
  <si>
    <t>8.4.2</t>
  </si>
  <si>
    <t>9.1</t>
  </si>
  <si>
    <t>9.1.1</t>
  </si>
  <si>
    <t>1ª MÊS</t>
  </si>
  <si>
    <t>2ª MÊS</t>
  </si>
  <si>
    <t>3ª MÊS</t>
  </si>
  <si>
    <t>1.3.1</t>
  </si>
  <si>
    <t>1.3.2</t>
  </si>
  <si>
    <t>CAMINHONETE COM MOTOR A DIESEL, POTENCIA *160* CV, CABINE DUPLA, 4X4GERAL DE CARGA SECA, DIMEN. APROX. 2,5 X 7,00 X 0,50M - CHP DIURNO. AF_06/2014</t>
  </si>
  <si>
    <t>PLACA DA OBRA EM CHAPA GALVANIZADA</t>
  </si>
  <si>
    <t>BARRACÃO DE MADEIRA (INCL. INSTALAÇÕES)</t>
  </si>
  <si>
    <t>M2</t>
  </si>
  <si>
    <t>TAXA DO CREA (III)</t>
  </si>
  <si>
    <t>TAXA DA PMB (III)</t>
  </si>
  <si>
    <t>PINTOR COM ENCARGOS COMPLEMENTARES</t>
  </si>
  <si>
    <t>RÉGUA 3"X1" 4 M APAR.</t>
  </si>
  <si>
    <t>TINTA ANTI-FERRUGINOSA</t>
  </si>
  <si>
    <t>GL</t>
  </si>
  <si>
    <t>TINTA ESMALTE</t>
  </si>
  <si>
    <t>CHAPA DE FO GO NO 26 (1,00X2,00M)</t>
  </si>
  <si>
    <t>CH</t>
  </si>
  <si>
    <t>1.2.6</t>
  </si>
  <si>
    <t>1.2.7</t>
  </si>
  <si>
    <t>1.2.8</t>
  </si>
  <si>
    <t>1.2.9</t>
  </si>
  <si>
    <t>PONTO DE LUZ / FORÇA (C/TUBUL., CX. E FIAÇAO) ATE 200W</t>
  </si>
  <si>
    <t>PT</t>
  </si>
  <si>
    <t>PONTO DE AGUA (INCL. TUBOS E CONEXOES)</t>
  </si>
  <si>
    <t>REGISTRO DE GAVETA S/ CANOPLA -  1/2"</t>
  </si>
  <si>
    <t>CAIXA EM ALVENARIA DE  60X60X80CM C/ TPO. CONCRETO</t>
  </si>
  <si>
    <t>CAIXA SIFONADA DE PVC C/ GRELHA - 100X100X50MM</t>
  </si>
  <si>
    <t>FOSSA SEPTICA PRE-MOLDADA CAP= 10 PESSOAS</t>
  </si>
  <si>
    <t>TUBO EM PVC -  75MM (LS)</t>
  </si>
  <si>
    <t>LAVATORIO DE LOUÇA S/COL.C/TORN.,SIFAO E VALV.</t>
  </si>
  <si>
    <t>SUMIDOURO PRE-MOLDADO CAP= 10 PESSOAS</t>
  </si>
  <si>
    <t>BACIA SIFONADA DE LOUÇA C/ ASSENTO</t>
  </si>
  <si>
    <t>CAIXA DE DESCARGA PLASTICA - EXTERNA</t>
  </si>
  <si>
    <t>CHUVEIRO EM PVC</t>
  </si>
  <si>
    <t>TELHA FIBROTEX (1.22X0.55M) E=4MM</t>
  </si>
  <si>
    <t>DOBRADIÇA 3"X3" COM PARAFUSO</t>
  </si>
  <si>
    <t>CADEADO NO. 30</t>
  </si>
  <si>
    <t>TÁBUA DE MADEIRA FORTE 4M</t>
  </si>
  <si>
    <t>FECHADURA DE SOBREPOR COMUM</t>
  </si>
  <si>
    <t>ARRUELA CONCAVA EM PVC D=5/16"</t>
  </si>
  <si>
    <t>PARAFUSO FO GO 5/16" C= 110MM</t>
  </si>
  <si>
    <t>ALDRAVA P/ CADEADO (4X1/2")</t>
  </si>
  <si>
    <t>MASSA DE VEDAÇÃO</t>
  </si>
  <si>
    <t>6.6.6</t>
  </si>
  <si>
    <t>3.7.3</t>
  </si>
  <si>
    <t>3.5.3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</si>
  <si>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</si>
  <si>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</si>
  <si>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</si>
  <si>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</si>
  <si>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</si>
  <si>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</si>
  <si>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</si>
  <si>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</si>
  <si>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</si>
  <si>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</si>
  <si>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</si>
  <si>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</si>
  <si>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</si>
  <si>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</si>
  <si>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</si>
  <si>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</si>
  <si>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</si>
  <si>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</si>
  <si>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</si>
  <si>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</si>
  <si>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</si>
  <si>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</si>
  <si>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</si>
  <si>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</si>
  <si>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</si>
  <si>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1.4.27</t>
  </si>
  <si>
    <t>1.4.28</t>
  </si>
  <si>
    <t>B.D.I 28,82%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</si>
  <si>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</si>
  <si>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</si>
  <si>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</si>
  <si>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</si>
  <si>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</si>
  <si>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</si>
  <si>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>DEMOLIÇÃO DA ESTRUTURA EM MADEIRA DA COBERTURA</t>
  </si>
  <si>
    <t>RETIRADA DE PISO INCL. CAMADA IMPERMEABILIZADORA</t>
  </si>
  <si>
    <t>M3XKM</t>
  </si>
  <si>
    <t>COMPACTAÇÃO MECÂNICA DE SOLO PARA EXECUÇÃO DE RADIER, PISO DE CONCRETO OU LAJE SOBRE SOLO, COM COMPACTADOR DE SOLOS A PERCUSSÃO.</t>
  </si>
  <si>
    <t>DEMOLIÇÃO DE ALVENARIA DE BLOCO FURADO, DE FORMA MANUAL, SEM REAPROVEITAMENTO</t>
  </si>
  <si>
    <t xml:space="preserve">CARGA, MANOBRA E DESCARGA DE ENTULHO EM CAMINHÃO BASCULANTE 10 M³ - CARGA COM ESCAVADEIRA HIDRÁULICA  (CAÇAMBA DE 0,80 M³ / 111 HP) E DESCARGA LIVRE </t>
  </si>
  <si>
    <t xml:space="preserve">TRANSPORTE COM CAMINHÃO BASCULANTE DE 10 M³, EM VIA URBANA PAVIMENTADA, DMT ATÉ 30 KM </t>
  </si>
  <si>
    <t>3.3</t>
  </si>
  <si>
    <t>3.3.1</t>
  </si>
  <si>
    <t>3.3.2</t>
  </si>
  <si>
    <t>3.4</t>
  </si>
  <si>
    <t>3.4.1</t>
  </si>
  <si>
    <t>3.4.2</t>
  </si>
  <si>
    <t>3.5</t>
  </si>
  <si>
    <t>3.6</t>
  </si>
  <si>
    <t>3.7</t>
  </si>
  <si>
    <t>ESCAVADEIRA HIDRÁULICA SOBRE ESTEIRAS, CAÇAMBA 0,80 M3, PESO OPERACIONAL 17 T, POTENCIA BRUTA 111 HP - CHP DIURNO. AF_06/2014</t>
  </si>
  <si>
    <t>CAMINHÃO BASCULANTE 10 M3, TRUCADO CABINE SIMPLES, PESO BRUTO TOTAL 23.000 KG, CARGA ÚTIL MÁXIMA 15.935 KG, DISTÂNCIA ENTRE EIXOS 4,80 M, POTÊNCIA 230 CV INCLUSIVE CAÇAMBA METÁLICA - CHP DIURNO. AF_06/2014</t>
  </si>
  <si>
    <t>ESCAVADEIRA HIDRÁULICA SOBRE ESTEIRAS, CAÇAMBA 0,80 M3, PESO OPERACIONAL 17 T, POTENCIA BRUTA 111 HP - CHI DIURNO. AF_06/2014</t>
  </si>
  <si>
    <t>CHI</t>
  </si>
  <si>
    <t>CAMINHÃO BASCULANTE 10 M3, TRUCADO CABINE SIMPLES, PESO BRUTO TOTAL 23.000 KG, CARGA ÚTIL MÁXIMA 15.935 KG, DISTÂNCIA ENTRE EIXOS 4,80 M, POTÊNCIA 230 CV INCLUSIVE CAÇAMBA METÁLICA - CHI DIURNO. AF_06/2014</t>
  </si>
  <si>
    <t>3.5.1</t>
  </si>
  <si>
    <t>3.5.2</t>
  </si>
  <si>
    <t>3.5.4</t>
  </si>
  <si>
    <t>3.6.1</t>
  </si>
  <si>
    <t>3.6.2</t>
  </si>
  <si>
    <t>3.7.1</t>
  </si>
  <si>
    <t>3.7.2</t>
  </si>
  <si>
    <t>3.7.4</t>
  </si>
  <si>
    <t>COMPACTADOR DE SOLOS DE PERCUSÃO (SOQUETE) COM MOTOR A GASOLINA, POTÊNCIA 3 CV - CHP DIURNO. AF_09/2016</t>
  </si>
  <si>
    <t>COMPACTADOR DE SOLOS DE PERCUSÃO (SOQUETE) COM MOTOR A GASOLINA, POTÊNCIA 3 CV - CHI DIURNO. AF_09/2016</t>
  </si>
  <si>
    <t>REVITALIZAÇÃO DO PISO ANTIGO</t>
  </si>
  <si>
    <t>BLOCO DE CONCRETO INTERTRAVADO E=8CM (INCL. COLCHAO DE AREIA E REJUNTAMENTO)</t>
  </si>
  <si>
    <t>PISO NOVO</t>
  </si>
  <si>
    <t>CONCRETO C/ SEIXO E JUNTA SECA E=10CM</t>
  </si>
  <si>
    <t>PISOTÁTIL DIRECIONAL NA COR AMARELO 25X25 PREMOLDADO (16 UNIDADES)</t>
  </si>
  <si>
    <t>4.2</t>
  </si>
  <si>
    <t>4.2.1</t>
  </si>
  <si>
    <t>4.2.2</t>
  </si>
  <si>
    <t>4.2.3</t>
  </si>
  <si>
    <t>4.2.4</t>
  </si>
  <si>
    <t>4.2.5</t>
  </si>
  <si>
    <t>GUIA (MEIO-FIO) CONCRETO, MOLDADA  IN LOCO  EM TRECHO RETO COM EXTRUSORA, 13 CM BASE X 22 CM ALTURA</t>
  </si>
  <si>
    <t>4.1.1.1</t>
  </si>
  <si>
    <t>4.1.1.2</t>
  </si>
  <si>
    <t>4.1.1.3</t>
  </si>
  <si>
    <t>4.1.1.4</t>
  </si>
  <si>
    <t>4.1.1.5</t>
  </si>
  <si>
    <t>4.2.1.1</t>
  </si>
  <si>
    <t>4.2.1.2</t>
  </si>
  <si>
    <t>4.2.1.3</t>
  </si>
  <si>
    <t>4.2.1.4</t>
  </si>
  <si>
    <t>4.2.1.5</t>
  </si>
  <si>
    <t>4.2.1.6</t>
  </si>
  <si>
    <t>4.2.1.7</t>
  </si>
  <si>
    <t>4.2.1.8</t>
  </si>
  <si>
    <t>CIMENTO</t>
  </si>
  <si>
    <t>SEIXO LAVADO</t>
  </si>
  <si>
    <t>4.2.2.1</t>
  </si>
  <si>
    <t>4.2.2.2</t>
  </si>
  <si>
    <t>4.2.2.3</t>
  </si>
  <si>
    <t>4.2.2.4</t>
  </si>
  <si>
    <t>4.2.2.5</t>
  </si>
  <si>
    <t>4.2.3.1</t>
  </si>
  <si>
    <t>4.2.3.2</t>
  </si>
  <si>
    <t>4.2.4.1</t>
  </si>
  <si>
    <t>4.2.4.2</t>
  </si>
  <si>
    <t>4.2.4.3</t>
  </si>
  <si>
    <t>4.2.4.4</t>
  </si>
  <si>
    <t>4.2.4.5</t>
  </si>
  <si>
    <t>4.2.4.6</t>
  </si>
  <si>
    <t>4.2.4.7</t>
  </si>
  <si>
    <t>4.2.4.8</t>
  </si>
  <si>
    <t>MÁQUINA EXTRUSORA DE CONCRETO PARA GUIAS E SARJETAS, MOTOR A DIESEL, POTÊNCIA 14 CV - CHP DIURNO. AF_12/2015</t>
  </si>
  <si>
    <t>MÁQUINA EXTRUSORA DE CONCRETO PARA GUIAS E SARJETAS, MOTOR A DIESEL, POTÊNCIA 14 CV - CHI DIURNO. AF_12/2015</t>
  </si>
  <si>
    <t>ARGAMASSA TRAÇO 1:4 (EM VOLUME DE CIMENTO E AREIA MÉDIA ÚMIDA), PREPARO MANUAL. AF_08/2019</t>
  </si>
  <si>
    <t>AJUDANTE ESPECIALIZADO COM ENCARGOS COMPLEMENTARES</t>
  </si>
  <si>
    <t>AREIA MEDIA - POSTO JAZIDA/FORNECEDOR (RETIRADO NA JAZIDA, SEM TRANSPORTE)</t>
  </si>
  <si>
    <t>CONCRETO USINADO BOMBEAVEL, CLASSE DE RESISTENCIA C20, COM BRITA 0 E 1, SLUMP = 100 +/- 20 MM, EXCLUI SERVICO DE BOMBEAMENTO (NBR 8953)</t>
  </si>
  <si>
    <t>4.2.5.1</t>
  </si>
  <si>
    <t>4.2.5.2</t>
  </si>
  <si>
    <t>4.2.5.3</t>
  </si>
  <si>
    <t>4.2.5.4</t>
  </si>
  <si>
    <t>PINTURAS</t>
  </si>
  <si>
    <t>TINTA ACRÍLICA - FOSCA</t>
  </si>
  <si>
    <t>ACRILICA (SOBRE PINTURA ANTIGA)</t>
  </si>
  <si>
    <t xml:space="preserve">PINTURA DE MEIO-FIO COM TINTA BRANCA A BASE DE CAL (CAIAÇÃO). </t>
  </si>
  <si>
    <t>CAL HIDRATADA PARA PINTURA</t>
  </si>
  <si>
    <t>6.5</t>
  </si>
  <si>
    <t>6.6</t>
  </si>
  <si>
    <t>PLANTIO DE ÁRVORE ORNAMENTAL COM ALTURA DE MUDA MENOR OU IGUAL A 2,00 M. AF_05/2018</t>
  </si>
  <si>
    <t>LIXEIRA EM FIBRA DE VIDRO COM FUNDAÇÃO EM CONCRETO E ESTRUTURA TUBULAR EM AÇO</t>
  </si>
  <si>
    <t>CONJUNTO DE BRINQUEDOS PARA PLAYGROUND</t>
  </si>
  <si>
    <t>CONJUNTO DE 06 APARELHOS PARA ACADEMIA AO AR LIVRE</t>
  </si>
  <si>
    <t>6.1.4</t>
  </si>
  <si>
    <t>6.1.5</t>
  </si>
  <si>
    <t>MUDA DE ARVORE ORNAMENTAL, OITI/AROEIRA SALSA/ANGICO/IPE/JACARANDA OU EQUIVALENTE  DA REGIAO, H= *1* M</t>
  </si>
  <si>
    <t>BLOCO EM CONCRETO ARMADO P/ FUNDAÇAO (INCL. FORMA)</t>
  </si>
  <si>
    <t>M3</t>
  </si>
  <si>
    <t>Tubo FºGº 4"</t>
  </si>
  <si>
    <t>LIXEIRA EM FIBRA DE VIDRO, CAPACIDADE 50L, COM SUPORTE (POSTE), DA FIOBERGLASS, REF. CLPD1085 OU SIMILAR</t>
  </si>
  <si>
    <t xml:space="preserve">SERVENTE COM ENCARGOS COMPLEMENTARES </t>
  </si>
  <si>
    <t>6.5.1</t>
  </si>
  <si>
    <t>6.5.2</t>
  </si>
  <si>
    <t>6.5.3</t>
  </si>
  <si>
    <t>6.5.4</t>
  </si>
  <si>
    <t>6.5.5</t>
  </si>
  <si>
    <t>6.5.6</t>
  </si>
  <si>
    <t>GANGORRA MÓVEL TRIPLO COM 6 ASSENTOS, ESTRUTURA DE MADEIRA DE LEI COM TUBO DE FERRO GALVANIZADOS</t>
  </si>
  <si>
    <t>CARROSSEL DE RODA C/07 ASSENTOS, ESTRUTURA DE FERRO GALVANIZADO E ASSENTOS DE MADEIRA DE LEI</t>
  </si>
  <si>
    <t>PLAYGROUND ESPECIAL</t>
  </si>
  <si>
    <t>FRETE MARITUBA - AURORA</t>
  </si>
  <si>
    <t>6.6.1</t>
  </si>
  <si>
    <t>6.6.2</t>
  </si>
  <si>
    <t>6.6.3</t>
  </si>
  <si>
    <t>6.6.4</t>
  </si>
  <si>
    <t>6.6.5</t>
  </si>
  <si>
    <t>6.6.7</t>
  </si>
  <si>
    <t>6.6.8</t>
  </si>
  <si>
    <t>6.6.9</t>
  </si>
  <si>
    <t>BICICLETA INDIVIDUAL -FABRICADO COM TUBOS DE AÇO CARBONO</t>
  </si>
  <si>
    <t>REMADA SENTADA INDIVIDUAL - FABRICADO COM TUBOS DE AÇO CARBONO</t>
  </si>
  <si>
    <t>SIMULADOR DE CALVAGADA DUPLO - FABRICADO COM TUBOS DE AÇO CARBONO</t>
  </si>
  <si>
    <t>PRESSÃO DE PERNAS DUPLO - FABRICADO COM TUBOS DE AÇO CARBONO</t>
  </si>
  <si>
    <t>PEITORAL COM PUXADOR - FABRICADO COM TUBOS DE AÇO CARBONO</t>
  </si>
  <si>
    <t>SURF DUPLO - FABRICADO COM TUBOS DE AÇO CARBONO</t>
  </si>
  <si>
    <t>LÂMPADA MISTA 500W -E40</t>
  </si>
  <si>
    <t>BRAÇADEIRA EM CH. FERRO 1/8"X1" (P/ CONDUTORES)</t>
  </si>
  <si>
    <t>DRENAGEM</t>
  </si>
  <si>
    <t>CONDUTOR EM PVC RIGIDO SOLDAVEL - 100MM</t>
  </si>
  <si>
    <t>TUBO DE PVC CORRUGADO FLEXÍVEL PERFURADO, DN 100 MM, PARA DRENO - FORNECIMENTO E ASSENTAMENTO. AF_07/2021</t>
  </si>
  <si>
    <t>CAIXA EM ALVENARIA DE  80X80X80CM C/ TPO. CONCRETO</t>
  </si>
  <si>
    <t>TUBO DE PVC CORRUGADO FLEXÍVEL PERFURADO, DN 100 MM, PARA DRENO - FORNECIMENTO E ASSENTAMENTO</t>
  </si>
  <si>
    <t>8.3.4</t>
  </si>
  <si>
    <t>8.3.5</t>
  </si>
  <si>
    <t>8.3.6</t>
  </si>
  <si>
    <t>8.3.7</t>
  </si>
  <si>
    <t>LIMPEZA FINAL</t>
  </si>
  <si>
    <t>LIMPEZA DE CONTRAPISO COM VASSOURA A SECO. AF_04/2019</t>
  </si>
  <si>
    <t>GRELHA FERRO FUNDIDO DE 30X30CM</t>
  </si>
  <si>
    <t>8.5.1</t>
  </si>
  <si>
    <t>8.5.2</t>
  </si>
  <si>
    <t>8.5.3</t>
  </si>
  <si>
    <t>GRELHA DE FERRO FUNDIDO 30X30CM</t>
  </si>
  <si>
    <t xml:space="preserve">DATA DA ABERTURA: 16/08/2022 </t>
  </si>
  <si>
    <t>LICITAÇÃO/MODALIDADE:  TOMADA DE PREÇO Nº  2/2022-014</t>
  </si>
  <si>
    <t>OBJETO: CONTRATAÇÃO DE EMPRESA ESPECIALIZADA NA REFORMA DE PRAÇA NA COMUNIDADE VILA NOVA, ZONA RURAL DO MUNICÍPIO DE AURORA. EM
CONFORMIDADE COM PROJETOS, MEMORIAL DESCRITIVO E PLANILHAS ORÇAMENTÁRIAS</t>
  </si>
  <si>
    <t>LICITAÇÃO/MODALIDADE:  TOMADA DE PREÇO Nº 2/2022-014</t>
  </si>
  <si>
    <t>DATA DA ABERTURA: 16/08/2022</t>
  </si>
  <si>
    <t>OBJETO: CONTRATAÇÃO DE EMPRESA ESPECIALIZADA NA REFORMA DE PRAÇA NA COMUNIDADE VILA NOVA, ZONA RURAL DO MUNICÍPIO DE AURORA. EM CONFORMIDADE COM PROJETOS, MEMORIAL DESCRITIVO E PLANILHAS ORÇAMENTÁRIAS</t>
  </si>
  <si>
    <t xml:space="preserve">DATA DA ABERTURA: 14/08/2022 </t>
  </si>
  <si>
    <t xml:space="preserve">Mãe do Rio - PA, 16/08/2022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</si>
</sst>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#,##0.0000000"/>
    <numFmt numFmtId="165" formatCode="&quot;R$&quot;\ #,##0.00"/>
    <numFmt numFmtId="166" formatCode="0.000%"/>
    <numFmt numFmtId="167" formatCode="_(* #,##0.00_);_(* \(#,##0.00\);_(* &quot;-&quot;??_);_(@_)"/>
  </numFmts>
  <fonts count="42">
    <font>
      <sz val="11"/>
      <name val="Arial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 "/>
    </font>
    <font>
      <b/>
      <sz val="11"/>
      <name val="Calibri "/>
    </font>
    <font>
      <b/>
      <sz val="12"/>
      <color theme="1"/>
      <name val="Calibri"/>
      <family val="2"/>
      <scheme val="minor"/>
    </font>
    <font>
      <b/>
      <sz val="10"/>
      <name val="Calibri "/>
    </font>
    <font>
      <sz val="10"/>
      <name val="Calibri "/>
    </font>
    <font>
      <sz val="10"/>
      <name val="Arial"/>
      <family val="2"/>
    </font>
    <font>
      <sz val="10"/>
      <color rgb="FF000000"/>
      <name val="Calibri "/>
    </font>
    <font>
      <sz val="12"/>
      <color theme="1"/>
      <name val="Calibri"/>
      <family val="2"/>
      <scheme val="minor"/>
    </font>
    <font>
      <b/>
      <sz val="11"/>
      <color theme="1"/>
      <name val="Calibri "/>
    </font>
    <font>
      <sz val="12"/>
      <name val="Calibri"/>
      <family val="2"/>
      <scheme val="minor"/>
    </font>
    <font>
      <sz val="12"/>
      <color rgb="FF000000"/>
      <name val="Verdana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entury Gothic"/>
      <family val="2"/>
    </font>
    <font>
      <sz val="11"/>
      <color rgb="FF000000"/>
      <name val="Verdana"/>
      <family val="2"/>
    </font>
    <font>
      <sz val="11"/>
      <color theme="1"/>
      <name val="Calibri "/>
    </font>
    <font>
      <b/>
      <sz val="11"/>
      <color indexed="8"/>
      <name val="Calibri "/>
    </font>
    <font>
      <sz val="11"/>
      <color indexed="8"/>
      <name val="Calibri "/>
    </font>
    <font>
      <sz val="11"/>
      <color rgb="FF000000"/>
      <name val="Calibri "/>
    </font>
    <font>
      <b/>
      <sz val="10"/>
      <color theme="1"/>
      <name val="Calibri "/>
    </font>
    <font>
      <sz val="14"/>
      <color theme="1"/>
      <name val="Calibri "/>
    </font>
    <font>
      <b/>
      <sz val="9"/>
      <name val="Calibri "/>
    </font>
    <font>
      <sz val="10"/>
      <name val="Calibri"/>
      <family val="2"/>
    </font>
    <font>
      <b/>
      <sz val="10"/>
      <color rgb="FF000000"/>
      <name val="Calibri "/>
    </font>
    <font>
      <b/>
      <sz val="10"/>
      <color rgb="FF000000"/>
      <name val="Calibri"/>
      <family val="2"/>
    </font>
    <font>
      <sz val="8"/>
      <name val="Arial"/>
      <family val="1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CCCCC"/>
      </patternFill>
    </fill>
    <fill>
      <patternFill patternType="solid">
        <fgColor rgb="FFCCCCCC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9" fontId="24" fillId="0" borderId="0" applyFont="0" applyFill="0" applyBorder="0" applyAlignment="0" applyProtection="0"/>
  </cellStyleXfs>
  <cellXfs count="239">
    <xf numFmtId="0" fontId="0" fillId="0" borderId="0" xfId="0"/>
    <xf numFmtId="0" fontId="5" fillId="0" borderId="0" xfId="0" applyFont="1"/>
    <xf numFmtId="0" fontId="2" fillId="0" borderId="0" xfId="0" applyFont="1" applyAlignment="1">
      <alignment vertical="center" wrapText="1"/>
    </xf>
    <xf numFmtId="44" fontId="4" fillId="0" borderId="0" xfId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1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right" vertical="center" wrapText="1"/>
    </xf>
    <xf numFmtId="4" fontId="12" fillId="4" borderId="1" xfId="0" applyNumberFormat="1" applyFont="1" applyFill="1" applyBorder="1" applyAlignment="1">
      <alignment horizontal="right" vertical="center" wrapText="1"/>
    </xf>
    <xf numFmtId="0" fontId="13" fillId="10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4" fontId="13" fillId="8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center"/>
    </xf>
    <xf numFmtId="2" fontId="13" fillId="7" borderId="1" xfId="0" applyNumberFormat="1" applyFont="1" applyFill="1" applyBorder="1" applyAlignment="1">
      <alignment horizontal="right" vertical="center" wrapText="1"/>
    </xf>
    <xf numFmtId="2" fontId="12" fillId="3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4" fontId="6" fillId="0" borderId="1" xfId="0" applyNumberFormat="1" applyFont="1" applyBorder="1" applyAlignment="1">
      <alignment horizontal="right" vertical="center"/>
    </xf>
    <xf numFmtId="0" fontId="2" fillId="0" borderId="0" xfId="2"/>
    <xf numFmtId="10" fontId="2" fillId="0" borderId="0" xfId="2" applyNumberFormat="1"/>
    <xf numFmtId="0" fontId="21" fillId="0" borderId="0" xfId="5" applyFont="1"/>
    <xf numFmtId="0" fontId="22" fillId="0" borderId="0" xfId="2" applyFont="1" applyAlignment="1">
      <alignment vertical="center"/>
    </xf>
    <xf numFmtId="0" fontId="26" fillId="14" borderId="5" xfId="5" applyFont="1" applyFill="1" applyBorder="1" applyAlignment="1">
      <alignment horizontal="center"/>
    </xf>
    <xf numFmtId="0" fontId="27" fillId="14" borderId="6" xfId="5" applyFont="1" applyFill="1" applyBorder="1" applyAlignment="1">
      <alignment horizontal="center"/>
    </xf>
    <xf numFmtId="166" fontId="21" fillId="0" borderId="10" xfId="5" applyNumberFormat="1" applyFont="1" applyBorder="1" applyAlignment="1">
      <alignment horizontal="center" vertical="center"/>
    </xf>
    <xf numFmtId="0" fontId="21" fillId="0" borderId="1" xfId="5" applyFont="1" applyBorder="1"/>
    <xf numFmtId="0" fontId="21" fillId="0" borderId="11" xfId="5" applyFont="1" applyBorder="1" applyAlignment="1">
      <alignment horizontal="center"/>
    </xf>
    <xf numFmtId="10" fontId="21" fillId="0" borderId="10" xfId="5" applyNumberFormat="1" applyFont="1" applyBorder="1" applyAlignment="1">
      <alignment horizontal="center" vertical="center"/>
    </xf>
    <xf numFmtId="0" fontId="21" fillId="0" borderId="1" xfId="5" applyFont="1" applyBorder="1" applyAlignment="1">
      <alignment horizontal="center"/>
    </xf>
    <xf numFmtId="10" fontId="27" fillId="0" borderId="10" xfId="5" applyNumberFormat="1" applyFont="1" applyBorder="1" applyAlignment="1">
      <alignment horizontal="center" vertical="center"/>
    </xf>
    <xf numFmtId="0" fontId="27" fillId="0" borderId="1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10" fontId="27" fillId="0" borderId="27" xfId="5" applyNumberFormat="1" applyFont="1" applyBorder="1" applyAlignment="1">
      <alignment horizontal="center" vertical="center"/>
    </xf>
    <xf numFmtId="0" fontId="27" fillId="0" borderId="13" xfId="5" applyFont="1" applyBorder="1" applyAlignment="1">
      <alignment horizontal="center"/>
    </xf>
    <xf numFmtId="0" fontId="27" fillId="0" borderId="14" xfId="5" applyFont="1" applyBorder="1" applyAlignment="1">
      <alignment horizontal="center"/>
    </xf>
    <xf numFmtId="0" fontId="29" fillId="0" borderId="0" xfId="0" applyFont="1"/>
    <xf numFmtId="0" fontId="30" fillId="0" borderId="0" xfId="2" applyFont="1"/>
    <xf numFmtId="0" fontId="30" fillId="0" borderId="0" xfId="2" applyFont="1" applyAlignment="1">
      <alignment horizontal="center"/>
    </xf>
    <xf numFmtId="0" fontId="30" fillId="0" borderId="0" xfId="5" applyFont="1"/>
    <xf numFmtId="0" fontId="30" fillId="0" borderId="0" xfId="5" applyFont="1" applyAlignment="1">
      <alignment horizontal="center"/>
    </xf>
    <xf numFmtId="10" fontId="31" fillId="13" borderId="4" xfId="5" applyNumberFormat="1" applyFont="1" applyFill="1" applyBorder="1" applyAlignment="1">
      <alignment horizontal="center" vertical="center"/>
    </xf>
    <xf numFmtId="10" fontId="31" fillId="13" borderId="5" xfId="5" applyNumberFormat="1" applyFont="1" applyFill="1" applyBorder="1" applyAlignment="1">
      <alignment horizontal="center" vertical="center"/>
    </xf>
    <xf numFmtId="10" fontId="31" fillId="11" borderId="28" xfId="5" applyNumberFormat="1" applyFont="1" applyFill="1" applyBorder="1" applyAlignment="1">
      <alignment horizontal="center" vertical="center"/>
    </xf>
    <xf numFmtId="10" fontId="31" fillId="11" borderId="29" xfId="5" applyNumberFormat="1" applyFont="1" applyFill="1" applyBorder="1" applyAlignment="1">
      <alignment horizontal="center" vertical="center"/>
    </xf>
    <xf numFmtId="0" fontId="31" fillId="11" borderId="30" xfId="5" applyFont="1" applyFill="1" applyBorder="1" applyAlignment="1">
      <alignment horizontal="right"/>
    </xf>
    <xf numFmtId="0" fontId="31" fillId="11" borderId="31" xfId="5" applyFont="1" applyFill="1" applyBorder="1" applyAlignment="1">
      <alignment horizontal="center"/>
    </xf>
    <xf numFmtId="10" fontId="32" fillId="0" borderId="10" xfId="5" applyNumberFormat="1" applyFont="1" applyBorder="1" applyAlignment="1">
      <alignment horizontal="center" vertical="center"/>
    </xf>
    <xf numFmtId="10" fontId="32" fillId="0" borderId="32" xfId="5" applyNumberFormat="1" applyFont="1" applyBorder="1" applyAlignment="1">
      <alignment horizontal="center" vertical="center"/>
    </xf>
    <xf numFmtId="0" fontId="33" fillId="0" borderId="1" xfId="2" applyFont="1" applyBorder="1" applyAlignment="1">
      <alignment horizontal="left" vertical="center" wrapText="1"/>
    </xf>
    <xf numFmtId="0" fontId="32" fillId="0" borderId="33" xfId="5" applyFont="1" applyBorder="1" applyAlignment="1">
      <alignment horizontal="center" vertical="center"/>
    </xf>
    <xf numFmtId="0" fontId="32" fillId="0" borderId="33" xfId="5" applyFont="1" applyBorder="1" applyAlignment="1">
      <alignment horizontal="center"/>
    </xf>
    <xf numFmtId="10" fontId="31" fillId="11" borderId="10" xfId="5" applyNumberFormat="1" applyFont="1" applyFill="1" applyBorder="1" applyAlignment="1">
      <alignment horizontal="center"/>
    </xf>
    <xf numFmtId="10" fontId="31" fillId="11" borderId="1" xfId="5" applyNumberFormat="1" applyFont="1" applyFill="1" applyBorder="1" applyAlignment="1">
      <alignment horizontal="center"/>
    </xf>
    <xf numFmtId="0" fontId="31" fillId="11" borderId="35" xfId="5" applyFont="1" applyFill="1" applyBorder="1" applyAlignment="1">
      <alignment horizontal="right"/>
    </xf>
    <xf numFmtId="0" fontId="31" fillId="11" borderId="11" xfId="5" applyFont="1" applyFill="1" applyBorder="1" applyAlignment="1">
      <alignment horizontal="center"/>
    </xf>
    <xf numFmtId="10" fontId="32" fillId="0" borderId="10" xfId="5" applyNumberFormat="1" applyFont="1" applyBorder="1" applyAlignment="1">
      <alignment horizontal="center"/>
    </xf>
    <xf numFmtId="10" fontId="32" fillId="0" borderId="1" xfId="5" applyNumberFormat="1" applyFont="1" applyBorder="1" applyAlignment="1">
      <alignment horizontal="center"/>
    </xf>
    <xf numFmtId="0" fontId="33" fillId="0" borderId="1" xfId="2" applyFont="1" applyBorder="1" applyAlignment="1">
      <alignment horizontal="left" vertical="center"/>
    </xf>
    <xf numFmtId="10" fontId="22" fillId="11" borderId="10" xfId="5" applyNumberFormat="1" applyFont="1" applyFill="1" applyBorder="1" applyAlignment="1">
      <alignment horizontal="center" vertical="center"/>
    </xf>
    <xf numFmtId="10" fontId="22" fillId="11" borderId="1" xfId="5" applyNumberFormat="1" applyFont="1" applyFill="1" applyBorder="1" applyAlignment="1">
      <alignment horizontal="center" vertical="center"/>
    </xf>
    <xf numFmtId="0" fontId="22" fillId="11" borderId="22" xfId="5" applyFont="1" applyFill="1" applyBorder="1" applyAlignment="1">
      <alignment horizontal="right"/>
    </xf>
    <xf numFmtId="0" fontId="22" fillId="11" borderId="11" xfId="5" applyFont="1" applyFill="1" applyBorder="1" applyAlignment="1">
      <alignment horizontal="center"/>
    </xf>
    <xf numFmtId="10" fontId="30" fillId="0" borderId="10" xfId="5" applyNumberFormat="1" applyFont="1" applyBorder="1" applyAlignment="1">
      <alignment horizontal="center" vertical="center"/>
    </xf>
    <xf numFmtId="10" fontId="30" fillId="0" borderId="1" xfId="5" applyNumberFormat="1" applyFont="1" applyBorder="1" applyAlignment="1">
      <alignment horizontal="center" vertical="center"/>
    </xf>
    <xf numFmtId="0" fontId="30" fillId="0" borderId="11" xfId="5" applyFont="1" applyBorder="1" applyAlignment="1">
      <alignment horizontal="center"/>
    </xf>
    <xf numFmtId="0" fontId="32" fillId="0" borderId="11" xfId="5" applyFont="1" applyBorder="1" applyAlignment="1">
      <alignment horizontal="center"/>
    </xf>
    <xf numFmtId="10" fontId="32" fillId="0" borderId="1" xfId="5" applyNumberFormat="1" applyFont="1" applyBorder="1" applyAlignment="1">
      <alignment horizontal="center" vertical="center"/>
    </xf>
    <xf numFmtId="0" fontId="22" fillId="11" borderId="36" xfId="5" applyFont="1" applyFill="1" applyBorder="1" applyAlignment="1">
      <alignment horizontal="right"/>
    </xf>
    <xf numFmtId="10" fontId="30" fillId="0" borderId="32" xfId="5" applyNumberFormat="1" applyFont="1" applyBorder="1" applyAlignment="1">
      <alignment horizontal="center" vertical="center"/>
    </xf>
    <xf numFmtId="0" fontId="30" fillId="0" borderId="33" xfId="5" applyFont="1" applyBorder="1" applyAlignment="1">
      <alignment horizontal="center"/>
    </xf>
    <xf numFmtId="10" fontId="30" fillId="0" borderId="37" xfId="5" applyNumberFormat="1" applyFont="1" applyBorder="1" applyAlignment="1">
      <alignment horizontal="center" vertical="center"/>
    </xf>
    <xf numFmtId="10" fontId="30" fillId="0" borderId="38" xfId="5" applyNumberFormat="1" applyFont="1" applyBorder="1" applyAlignment="1">
      <alignment horizontal="center" vertical="center"/>
    </xf>
    <xf numFmtId="0" fontId="33" fillId="0" borderId="36" xfId="2" applyFont="1" applyBorder="1" applyAlignment="1">
      <alignment horizontal="left" vertical="center"/>
    </xf>
    <xf numFmtId="0" fontId="30" fillId="0" borderId="39" xfId="5" applyFont="1" applyBorder="1" applyAlignment="1">
      <alignment horizontal="center"/>
    </xf>
    <xf numFmtId="10" fontId="22" fillId="13" borderId="40" xfId="5" applyNumberFormat="1" applyFont="1" applyFill="1" applyBorder="1" applyAlignment="1">
      <alignment horizontal="center" vertical="center"/>
    </xf>
    <xf numFmtId="0" fontId="22" fillId="13" borderId="41" xfId="5" applyFont="1" applyFill="1" applyBorder="1" applyAlignment="1">
      <alignment horizontal="center" vertical="center"/>
    </xf>
    <xf numFmtId="0" fontId="22" fillId="13" borderId="42" xfId="5" applyFont="1" applyFill="1" applyBorder="1" applyAlignment="1">
      <alignment horizontal="center" vertical="center"/>
    </xf>
    <xf numFmtId="0" fontId="34" fillId="13" borderId="43" xfId="5" applyFont="1" applyFill="1" applyBorder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Fill="1"/>
    <xf numFmtId="0" fontId="29" fillId="0" borderId="0" xfId="0" applyFont="1" applyAlignment="1">
      <alignment vertical="center"/>
    </xf>
    <xf numFmtId="4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right" vertical="center" wrapText="1"/>
    </xf>
    <xf numFmtId="164" fontId="18" fillId="0" borderId="0" xfId="0" applyNumberFormat="1" applyFont="1" applyFill="1" applyBorder="1" applyAlignment="1">
      <alignment vertical="center" wrapText="1"/>
    </xf>
    <xf numFmtId="4" fontId="18" fillId="0" borderId="0" xfId="0" applyNumberFormat="1" applyFont="1" applyFill="1" applyBorder="1" applyAlignment="1">
      <alignment horizontal="right" vertical="center" wrapText="1"/>
    </xf>
    <xf numFmtId="164" fontId="18" fillId="0" borderId="0" xfId="0" applyNumberFormat="1" applyFont="1" applyFill="1" applyBorder="1" applyAlignment="1">
      <alignment horizontal="right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41" fillId="0" borderId="44" xfId="0" applyFont="1" applyBorder="1" applyAlignment="1">
      <alignment horizontal="center" vertical="center"/>
    </xf>
    <xf numFmtId="167" fontId="41" fillId="0" borderId="45" xfId="0" applyNumberFormat="1" applyFont="1" applyBorder="1" applyAlignment="1">
      <alignment horizontal="right" vertical="center"/>
    </xf>
    <xf numFmtId="9" fontId="29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4" fontId="12" fillId="8" borderId="1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10" fontId="25" fillId="11" borderId="4" xfId="6" applyNumberFormat="1" applyFont="1" applyFill="1" applyBorder="1" applyAlignment="1">
      <alignment horizontal="center" vertical="center"/>
    </xf>
    <xf numFmtId="0" fontId="16" fillId="0" borderId="0" xfId="2" applyFont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9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2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44" fontId="20" fillId="11" borderId="24" xfId="2" applyNumberFormat="1" applyFont="1" applyFill="1" applyBorder="1" applyAlignment="1">
      <alignment horizontal="center" vertical="center"/>
    </xf>
    <xf numFmtId="44" fontId="20" fillId="11" borderId="23" xfId="2" applyNumberFormat="1" applyFont="1" applyFill="1" applyBorder="1" applyAlignment="1">
      <alignment horizontal="center" vertical="center"/>
    </xf>
    <xf numFmtId="44" fontId="20" fillId="11" borderId="46" xfId="2" applyNumberFormat="1" applyFont="1" applyFill="1" applyBorder="1" applyAlignment="1">
      <alignment horizontal="center" vertical="center"/>
    </xf>
    <xf numFmtId="0" fontId="17" fillId="11" borderId="8" xfId="2" applyFont="1" applyFill="1" applyBorder="1" applyAlignment="1">
      <alignment horizontal="center" vertical="center"/>
    </xf>
    <xf numFmtId="0" fontId="17" fillId="11" borderId="7" xfId="2" applyFont="1" applyFill="1" applyBorder="1" applyAlignment="1">
      <alignment horizontal="center" vertical="center"/>
    </xf>
    <xf numFmtId="44" fontId="17" fillId="11" borderId="12" xfId="2" applyNumberFormat="1" applyFont="1" applyFill="1" applyBorder="1" applyAlignment="1">
      <alignment horizontal="center" vertical="center"/>
    </xf>
    <xf numFmtId="44" fontId="17" fillId="11" borderId="9" xfId="2" applyNumberFormat="1" applyFont="1" applyFill="1" applyBorder="1" applyAlignment="1">
      <alignment horizontal="center" vertical="center"/>
    </xf>
    <xf numFmtId="44" fontId="17" fillId="11" borderId="3" xfId="2" applyNumberFormat="1" applyFont="1" applyFill="1" applyBorder="1" applyAlignment="1">
      <alignment horizontal="center" vertical="center"/>
    </xf>
    <xf numFmtId="44" fontId="18" fillId="0" borderId="11" xfId="2" applyNumberFormat="1" applyFont="1" applyFill="1" applyBorder="1" applyAlignment="1">
      <alignment horizontal="center" vertical="center"/>
    </xf>
    <xf numFmtId="165" fontId="18" fillId="0" borderId="1" xfId="2" applyNumberFormat="1" applyFont="1" applyFill="1" applyBorder="1" applyAlignment="1">
      <alignment horizontal="center" vertical="center"/>
    </xf>
    <xf numFmtId="44" fontId="18" fillId="0" borderId="1" xfId="2" applyNumberFormat="1" applyFont="1" applyFill="1" applyBorder="1" applyAlignment="1">
      <alignment horizontal="center" vertical="center"/>
    </xf>
    <xf numFmtId="44" fontId="18" fillId="0" borderId="1" xfId="2" applyNumberFormat="1" applyFont="1" applyBorder="1" applyAlignment="1">
      <alignment horizontal="center" vertical="center"/>
    </xf>
    <xf numFmtId="165" fontId="18" fillId="0" borderId="10" xfId="2" applyNumberFormat="1" applyFont="1" applyBorder="1" applyAlignment="1">
      <alignment horizontal="center" vertical="center"/>
    </xf>
    <xf numFmtId="0" fontId="18" fillId="11" borderId="19" xfId="2" applyFont="1" applyFill="1" applyBorder="1" applyAlignment="1">
      <alignment horizontal="center" vertical="center"/>
    </xf>
    <xf numFmtId="0" fontId="18" fillId="11" borderId="17" xfId="2" applyFont="1" applyFill="1" applyBorder="1" applyAlignment="1">
      <alignment horizontal="center" vertical="center"/>
    </xf>
    <xf numFmtId="0" fontId="18" fillId="11" borderId="15" xfId="2" applyFont="1" applyFill="1" applyBorder="1" applyAlignment="1">
      <alignment horizontal="center" vertical="center"/>
    </xf>
    <xf numFmtId="10" fontId="18" fillId="11" borderId="1" xfId="4" applyNumberFormat="1" applyFont="1" applyFill="1" applyBorder="1" applyAlignment="1">
      <alignment horizontal="center" vertical="center"/>
    </xf>
    <xf numFmtId="165" fontId="18" fillId="11" borderId="11" xfId="2" applyNumberFormat="1" applyFont="1" applyFill="1" applyBorder="1" applyAlignment="1">
      <alignment horizontal="center" vertical="center"/>
    </xf>
    <xf numFmtId="165" fontId="18" fillId="11" borderId="1" xfId="2" applyNumberFormat="1" applyFont="1" applyFill="1" applyBorder="1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8" fillId="12" borderId="1" xfId="2" applyFont="1" applyFill="1" applyBorder="1" applyAlignment="1">
      <alignment horizontal="center" vertical="center"/>
    </xf>
    <xf numFmtId="0" fontId="18" fillId="12" borderId="10" xfId="2" applyFont="1" applyFill="1" applyBorder="1" applyAlignment="1">
      <alignment horizontal="center" vertical="center"/>
    </xf>
    <xf numFmtId="44" fontId="18" fillId="11" borderId="19" xfId="2" applyNumberFormat="1" applyFont="1" applyFill="1" applyBorder="1" applyAlignment="1">
      <alignment horizontal="left" vertical="center" wrapText="1"/>
    </xf>
    <xf numFmtId="44" fontId="18" fillId="11" borderId="17" xfId="2" applyNumberFormat="1" applyFont="1" applyFill="1" applyBorder="1" applyAlignment="1">
      <alignment horizontal="left" vertical="center" wrapText="1"/>
    </xf>
    <xf numFmtId="44" fontId="18" fillId="11" borderId="15" xfId="2" applyNumberFormat="1" applyFont="1" applyFill="1" applyBorder="1" applyAlignment="1">
      <alignment horizontal="left" vertical="center" wrapText="1"/>
    </xf>
    <xf numFmtId="10" fontId="18" fillId="11" borderId="20" xfId="3" applyNumberFormat="1" applyFont="1" applyFill="1" applyBorder="1" applyAlignment="1">
      <alignment horizontal="center" vertical="center"/>
    </xf>
    <xf numFmtId="10" fontId="18" fillId="11" borderId="18" xfId="3" applyNumberFormat="1" applyFont="1" applyFill="1" applyBorder="1" applyAlignment="1">
      <alignment horizontal="center" vertical="center"/>
    </xf>
    <xf numFmtId="10" fontId="18" fillId="11" borderId="16" xfId="3" applyNumberFormat="1" applyFont="1" applyFill="1" applyBorder="1" applyAlignment="1">
      <alignment horizontal="center" vertical="center"/>
    </xf>
    <xf numFmtId="10" fontId="18" fillId="0" borderId="11" xfId="2" applyNumberFormat="1" applyFont="1" applyBorder="1" applyAlignment="1">
      <alignment horizontal="center" vertical="center"/>
    </xf>
    <xf numFmtId="10" fontId="18" fillId="0" borderId="1" xfId="2" applyNumberFormat="1" applyFont="1" applyBorder="1" applyAlignment="1">
      <alignment horizontal="center" vertical="center"/>
    </xf>
    <xf numFmtId="9" fontId="18" fillId="0" borderId="1" xfId="2" applyNumberFormat="1" applyFont="1" applyFill="1" applyBorder="1" applyAlignment="1">
      <alignment horizontal="center" vertical="center"/>
    </xf>
    <xf numFmtId="9" fontId="18" fillId="0" borderId="11" xfId="2" applyNumberFormat="1" applyFont="1" applyBorder="1" applyAlignment="1">
      <alignment horizontal="center" vertical="center"/>
    </xf>
    <xf numFmtId="9" fontId="18" fillId="0" borderId="1" xfId="2" applyNumberFormat="1" applyFont="1" applyBorder="1" applyAlignment="1">
      <alignment horizontal="center" vertical="center"/>
    </xf>
    <xf numFmtId="9" fontId="18" fillId="0" borderId="10" xfId="2" applyNumberFormat="1" applyFont="1" applyFill="1" applyBorder="1" applyAlignment="1">
      <alignment horizontal="center" vertical="center"/>
    </xf>
    <xf numFmtId="0" fontId="18" fillId="12" borderId="11" xfId="2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/>
    </xf>
    <xf numFmtId="0" fontId="18" fillId="0" borderId="10" xfId="2" applyFont="1" applyFill="1" applyBorder="1" applyAlignment="1">
      <alignment horizontal="center" vertical="center"/>
    </xf>
    <xf numFmtId="44" fontId="18" fillId="0" borderId="11" xfId="2" applyNumberFormat="1" applyFont="1" applyBorder="1" applyAlignment="1">
      <alignment horizontal="center" vertical="center"/>
    </xf>
    <xf numFmtId="165" fontId="18" fillId="0" borderId="1" xfId="2" applyNumberFormat="1" applyFont="1" applyBorder="1" applyAlignment="1">
      <alignment horizontal="center" vertical="center"/>
    </xf>
    <xf numFmtId="44" fontId="18" fillId="0" borderId="10" xfId="2" applyNumberFormat="1" applyFont="1" applyFill="1" applyBorder="1" applyAlignment="1">
      <alignment horizontal="center" vertical="center"/>
    </xf>
    <xf numFmtId="9" fontId="18" fillId="0" borderId="10" xfId="2" applyNumberFormat="1" applyFont="1" applyBorder="1" applyAlignment="1">
      <alignment horizontal="center" vertical="center"/>
    </xf>
    <xf numFmtId="0" fontId="18" fillId="11" borderId="19" xfId="2" applyFont="1" applyFill="1" applyBorder="1" applyAlignment="1">
      <alignment horizontal="left" vertical="center" wrapText="1"/>
    </xf>
    <xf numFmtId="0" fontId="18" fillId="11" borderId="17" xfId="2" applyFont="1" applyFill="1" applyBorder="1" applyAlignment="1">
      <alignment horizontal="left" vertical="center" wrapText="1"/>
    </xf>
    <xf numFmtId="0" fontId="18" fillId="11" borderId="15" xfId="2" applyFont="1" applyFill="1" applyBorder="1" applyAlignment="1">
      <alignment horizontal="left" vertical="center" wrapText="1"/>
    </xf>
    <xf numFmtId="0" fontId="21" fillId="0" borderId="0" xfId="2" applyFont="1" applyAlignment="1">
      <alignment horizontal="left" vertical="center" wrapText="1"/>
    </xf>
    <xf numFmtId="0" fontId="17" fillId="13" borderId="20" xfId="2" applyFont="1" applyFill="1" applyBorder="1" applyAlignment="1">
      <alignment horizontal="center" vertical="center"/>
    </xf>
    <xf numFmtId="0" fontId="17" fillId="13" borderId="24" xfId="2" applyFont="1" applyFill="1" applyBorder="1" applyAlignment="1">
      <alignment horizontal="center" vertical="center"/>
    </xf>
    <xf numFmtId="0" fontId="17" fillId="13" borderId="18" xfId="2" applyFont="1" applyFill="1" applyBorder="1" applyAlignment="1">
      <alignment horizontal="center" vertical="center"/>
    </xf>
    <xf numFmtId="0" fontId="17" fillId="13" borderId="23" xfId="2" applyFont="1" applyFill="1" applyBorder="1" applyAlignment="1">
      <alignment horizontal="center" vertical="center"/>
    </xf>
    <xf numFmtId="0" fontId="15" fillId="13" borderId="8" xfId="2" applyFont="1" applyFill="1" applyBorder="1" applyAlignment="1">
      <alignment horizontal="center" vertical="center"/>
    </xf>
    <xf numFmtId="0" fontId="15" fillId="13" borderId="7" xfId="2" applyFont="1" applyFill="1" applyBorder="1" applyAlignment="1">
      <alignment horizontal="center" vertical="center"/>
    </xf>
    <xf numFmtId="0" fontId="15" fillId="13" borderId="25" xfId="2" applyFont="1" applyFill="1" applyBorder="1" applyAlignment="1">
      <alignment horizontal="center" vertical="center"/>
    </xf>
    <xf numFmtId="0" fontId="21" fillId="0" borderId="0" xfId="2" applyFont="1" applyAlignment="1">
      <alignment horizontal="left" vertical="top" wrapText="1"/>
    </xf>
    <xf numFmtId="9" fontId="18" fillId="0" borderId="14" xfId="2" applyNumberFormat="1" applyFont="1" applyBorder="1" applyAlignment="1">
      <alignment horizontal="center" vertical="center"/>
    </xf>
    <xf numFmtId="9" fontId="18" fillId="0" borderId="13" xfId="2" applyNumberFormat="1" applyFont="1" applyBorder="1" applyAlignment="1">
      <alignment horizontal="center" vertical="center"/>
    </xf>
    <xf numFmtId="10" fontId="18" fillId="0" borderId="13" xfId="2" applyNumberFormat="1" applyFont="1" applyBorder="1" applyAlignment="1">
      <alignment horizontal="center" vertical="center"/>
    </xf>
    <xf numFmtId="9" fontId="18" fillId="0" borderId="27" xfId="2" applyNumberFormat="1" applyFont="1" applyBorder="1" applyAlignment="1">
      <alignment horizontal="center" vertical="center"/>
    </xf>
    <xf numFmtId="0" fontId="21" fillId="0" borderId="26" xfId="2" applyFont="1" applyBorder="1" applyAlignment="1">
      <alignment horizontal="left" vertical="center" wrapText="1"/>
    </xf>
    <xf numFmtId="0" fontId="17" fillId="13" borderId="19" xfId="2" applyFont="1" applyFill="1" applyBorder="1" applyAlignment="1">
      <alignment horizontal="center" vertical="center"/>
    </xf>
    <xf numFmtId="0" fontId="17" fillId="13" borderId="15" xfId="2" applyFont="1" applyFill="1" applyBorder="1" applyAlignment="1">
      <alignment horizontal="center" vertical="center"/>
    </xf>
    <xf numFmtId="165" fontId="18" fillId="0" borderId="11" xfId="2" applyNumberFormat="1" applyFont="1" applyBorder="1" applyAlignment="1">
      <alignment horizontal="center" vertical="center"/>
    </xf>
    <xf numFmtId="10" fontId="18" fillId="0" borderId="11" xfId="2" applyNumberFormat="1" applyFont="1" applyFill="1" applyBorder="1" applyAlignment="1">
      <alignment horizontal="center" vertical="center"/>
    </xf>
    <xf numFmtId="10" fontId="18" fillId="0" borderId="1" xfId="2" applyNumberFormat="1" applyFont="1" applyFill="1" applyBorder="1" applyAlignment="1">
      <alignment horizontal="center" vertical="center"/>
    </xf>
    <xf numFmtId="0" fontId="18" fillId="0" borderId="11" xfId="2" applyFont="1" applyFill="1" applyBorder="1" applyAlignment="1">
      <alignment horizontal="center" vertical="center"/>
    </xf>
    <xf numFmtId="165" fontId="18" fillId="0" borderId="10" xfId="2" applyNumberFormat="1" applyFont="1" applyFill="1" applyBorder="1" applyAlignment="1">
      <alignment horizontal="center" vertical="center"/>
    </xf>
    <xf numFmtId="10" fontId="4" fillId="0" borderId="0" xfId="2" applyNumberFormat="1" applyFont="1" applyAlignment="1">
      <alignment horizontal="center" vertical="center"/>
    </xf>
    <xf numFmtId="165" fontId="18" fillId="0" borderId="6" xfId="2" applyNumberFormat="1" applyFont="1" applyBorder="1" applyAlignment="1">
      <alignment horizontal="center" vertical="center"/>
    </xf>
    <xf numFmtId="165" fontId="18" fillId="0" borderId="5" xfId="2" applyNumberFormat="1" applyFont="1" applyBorder="1" applyAlignment="1">
      <alignment horizontal="center" vertical="center"/>
    </xf>
    <xf numFmtId="44" fontId="18" fillId="0" borderId="5" xfId="2" applyNumberFormat="1" applyFont="1" applyFill="1" applyBorder="1" applyAlignment="1">
      <alignment horizontal="center" vertical="center"/>
    </xf>
    <xf numFmtId="165" fontId="18" fillId="0" borderId="5" xfId="2" applyNumberFormat="1" applyFont="1" applyFill="1" applyBorder="1" applyAlignment="1">
      <alignment horizontal="center" vertical="center"/>
    </xf>
    <xf numFmtId="44" fontId="18" fillId="0" borderId="5" xfId="2" applyNumberFormat="1" applyFont="1" applyBorder="1" applyAlignment="1">
      <alignment horizontal="center" vertical="center"/>
    </xf>
    <xf numFmtId="165" fontId="18" fillId="0" borderId="4" xfId="2" applyNumberFormat="1" applyFont="1" applyBorder="1" applyAlignment="1">
      <alignment horizontal="center" vertical="center"/>
    </xf>
    <xf numFmtId="10" fontId="18" fillId="11" borderId="6" xfId="3" applyNumberFormat="1" applyFont="1" applyFill="1" applyBorder="1" applyAlignment="1">
      <alignment horizontal="center" vertical="center"/>
    </xf>
    <xf numFmtId="10" fontId="18" fillId="11" borderId="5" xfId="3" applyNumberFormat="1" applyFont="1" applyFill="1" applyBorder="1" applyAlignment="1">
      <alignment horizontal="center" vertical="center"/>
    </xf>
    <xf numFmtId="165" fontId="18" fillId="11" borderId="47" xfId="2" applyNumberFormat="1" applyFont="1" applyFill="1" applyBorder="1" applyAlignment="1">
      <alignment horizontal="center" vertical="center"/>
    </xf>
    <xf numFmtId="165" fontId="18" fillId="11" borderId="36" xfId="2" applyNumberFormat="1" applyFont="1" applyFill="1" applyBorder="1" applyAlignment="1">
      <alignment horizontal="center" vertical="center"/>
    </xf>
    <xf numFmtId="10" fontId="18" fillId="11" borderId="11" xfId="4" applyNumberFormat="1" applyFont="1" applyFill="1" applyBorder="1" applyAlignment="1">
      <alignment horizontal="center" vertical="center"/>
    </xf>
    <xf numFmtId="0" fontId="22" fillId="13" borderId="8" xfId="2" applyFont="1" applyFill="1" applyBorder="1" applyAlignment="1">
      <alignment horizontal="center" vertical="center" wrapText="1"/>
    </xf>
    <xf numFmtId="0" fontId="22" fillId="13" borderId="7" xfId="2" applyFont="1" applyFill="1" applyBorder="1" applyAlignment="1">
      <alignment horizontal="center" vertical="center" wrapText="1"/>
    </xf>
    <xf numFmtId="0" fontId="22" fillId="13" borderId="25" xfId="2" applyFont="1" applyFill="1" applyBorder="1" applyAlignment="1">
      <alignment horizontal="center" vertical="center" wrapText="1"/>
    </xf>
    <xf numFmtId="0" fontId="31" fillId="13" borderId="6" xfId="5" applyFont="1" applyFill="1" applyBorder="1" applyAlignment="1">
      <alignment horizontal="center"/>
    </xf>
    <xf numFmtId="0" fontId="31" fillId="13" borderId="5" xfId="5" applyFont="1" applyFill="1" applyBorder="1" applyAlignment="1">
      <alignment horizontal="center"/>
    </xf>
    <xf numFmtId="0" fontId="22" fillId="0" borderId="0" xfId="2" applyFont="1" applyAlignment="1">
      <alignment horizontal="right" vertical="center"/>
    </xf>
    <xf numFmtId="0" fontId="22" fillId="13" borderId="8" xfId="5" applyFont="1" applyFill="1" applyBorder="1" applyAlignment="1">
      <alignment horizontal="center"/>
    </xf>
    <xf numFmtId="0" fontId="22" fillId="13" borderId="7" xfId="5" applyFont="1" applyFill="1" applyBorder="1" applyAlignment="1">
      <alignment horizontal="center"/>
    </xf>
    <xf numFmtId="0" fontId="22" fillId="13" borderId="25" xfId="5" applyFont="1" applyFill="1" applyBorder="1" applyAlignment="1">
      <alignment horizontal="center"/>
    </xf>
    <xf numFmtId="0" fontId="22" fillId="13" borderId="33" xfId="5" applyFont="1" applyFill="1" applyBorder="1" applyAlignment="1">
      <alignment horizontal="center"/>
    </xf>
    <xf numFmtId="0" fontId="22" fillId="13" borderId="34" xfId="5" applyFont="1" applyFill="1" applyBorder="1" applyAlignment="1">
      <alignment horizontal="center"/>
    </xf>
    <xf numFmtId="0" fontId="22" fillId="13" borderId="21" xfId="5" applyFont="1" applyFill="1" applyBorder="1" applyAlignment="1">
      <alignment horizontal="center"/>
    </xf>
    <xf numFmtId="0" fontId="22" fillId="13" borderId="2" xfId="5" applyFont="1" applyFill="1" applyBorder="1" applyAlignment="1">
      <alignment horizontal="center"/>
    </xf>
    <xf numFmtId="0" fontId="31" fillId="13" borderId="33" xfId="5" applyFont="1" applyFill="1" applyBorder="1" applyAlignment="1">
      <alignment horizontal="center"/>
    </xf>
    <xf numFmtId="0" fontId="31" fillId="13" borderId="2" xfId="5" applyFont="1" applyFill="1" applyBorder="1" applyAlignment="1">
      <alignment horizontal="center"/>
    </xf>
    <xf numFmtId="0" fontId="31" fillId="13" borderId="34" xfId="5" applyFont="1" applyFill="1" applyBorder="1" applyAlignment="1">
      <alignment horizontal="center"/>
    </xf>
    <xf numFmtId="0" fontId="31" fillId="13" borderId="21" xfId="5" applyFont="1" applyFill="1" applyBorder="1" applyAlignment="1">
      <alignment horizontal="center"/>
    </xf>
    <xf numFmtId="0" fontId="23" fillId="0" borderId="0" xfId="5" applyFont="1" applyAlignment="1">
      <alignment horizontal="left" vertical="center" wrapText="1"/>
    </xf>
    <xf numFmtId="0" fontId="28" fillId="13" borderId="8" xfId="5" applyFont="1" applyFill="1" applyBorder="1" applyAlignment="1">
      <alignment horizontal="center" vertical="center" wrapText="1"/>
    </xf>
    <xf numFmtId="0" fontId="28" fillId="13" borderId="7" xfId="5" applyFont="1" applyFill="1" applyBorder="1" applyAlignment="1">
      <alignment horizontal="center" vertical="center" wrapText="1"/>
    </xf>
    <xf numFmtId="0" fontId="28" fillId="13" borderId="25" xfId="5" applyFont="1" applyFill="1" applyBorder="1" applyAlignment="1">
      <alignment horizontal="center" vertical="center" wrapText="1"/>
    </xf>
  </cellXfs>
  <cellStyles count="7">
    <cellStyle name="Moeda" xfId="1" builtinId="4"/>
    <cellStyle name="Normal" xfId="0" builtinId="0"/>
    <cellStyle name="Normal 2 2" xfId="5" xr:uid="{D80AB5CD-27C8-4D3A-8598-1488260BF9F2}"/>
    <cellStyle name="Normal 4 2" xfId="2" xr:uid="{5CDEFB56-F163-4DD4-90A3-58507BF59874}"/>
    <cellStyle name="Porcentagem 2" xfId="3" xr:uid="{55A42995-442B-4DFF-B48D-910EECF4C0DC}"/>
    <cellStyle name="Porcentagem 2 2" xfId="4" xr:uid="{1ECE2674-873B-4CF8-9298-D7442E609CE0}"/>
    <cellStyle name="Porcentagem 3" xfId="6" xr:uid="{E3B62EA4-68B4-493B-BC69-FDA8F66980F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26</xdr:row>
      <xdr:rowOff>142875</xdr:rowOff>
    </xdr:from>
    <xdr:to>
      <xdr:col>2</xdr:col>
      <xdr:colOff>4429125</xdr:colOff>
      <xdr:row>28</xdr:row>
      <xdr:rowOff>180975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3CD872EE-3CA8-43E9-BAF2-8C05ACDD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27760" y="4699635"/>
          <a:ext cx="771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tabSelected="1" showOutlineSymbols="0" view="pageBreakPreview" zoomScaleNormal="100" zoomScaleSheetLayoutView="100" workbookViewId="0">
      <selection activeCell="A5" sqref="A5:E5"/>
    </sheetView>
  </sheetViews>
  <sheetFormatPr defaultRowHeight="14.4"/>
  <cols>
    <col min="1" max="1" width="10" style="18" bestFit="1" customWidth="1"/>
    <col min="2" max="2" width="60" style="17" bestFit="1" customWidth="1"/>
    <col min="3" max="3" width="8" style="17" bestFit="1" customWidth="1"/>
    <col min="4" max="4" width="13" style="17" bestFit="1" customWidth="1"/>
    <col min="5" max="5" width="15.5" style="17" customWidth="1"/>
    <col min="6" max="6" width="15.8984375" style="17" customWidth="1"/>
    <col min="7" max="7" width="13" style="17" bestFit="1" customWidth="1"/>
    <col min="8" max="16384" width="8.796875" style="17"/>
  </cols>
  <sheetData>
    <row r="1" spans="1:9" s="1" customFormat="1" ht="20.25" customHeight="1">
      <c r="A1" s="130" t="s">
        <v>19</v>
      </c>
      <c r="B1" s="130"/>
      <c r="C1" s="130"/>
      <c r="D1" s="130"/>
      <c r="E1" s="130"/>
    </row>
    <row r="2" spans="1:9" s="1" customFormat="1" ht="23.25" customHeight="1">
      <c r="A2" s="131" t="s">
        <v>20</v>
      </c>
      <c r="B2" s="131"/>
      <c r="C2" s="131"/>
      <c r="D2" s="131"/>
      <c r="E2" s="131"/>
    </row>
    <row r="3" spans="1:9" s="1" customFormat="1" ht="21" customHeight="1">
      <c r="A3" s="131" t="s">
        <v>21</v>
      </c>
      <c r="B3" s="131"/>
      <c r="C3" s="131"/>
      <c r="D3" s="131"/>
      <c r="E3" s="131"/>
    </row>
    <row r="4" spans="1:9" s="1" customFormat="1" ht="34.200000000000003" customHeight="1">
      <c r="A4" s="132" t="s">
        <v>516</v>
      </c>
      <c r="B4" s="131"/>
      <c r="C4" s="131"/>
      <c r="D4" s="131"/>
      <c r="E4" s="131"/>
      <c r="F4" s="131"/>
      <c r="G4" s="2"/>
      <c r="H4" s="2"/>
      <c r="I4" s="2"/>
    </row>
    <row r="5" spans="1:9" s="1" customFormat="1" ht="19.95" customHeight="1">
      <c r="A5" s="132" t="s">
        <v>515</v>
      </c>
      <c r="B5" s="131"/>
      <c r="C5" s="131"/>
      <c r="D5" s="131"/>
      <c r="E5" s="131"/>
    </row>
    <row r="6" spans="1:9" s="1" customFormat="1" ht="18" customHeight="1">
      <c r="A6" s="132" t="s">
        <v>514</v>
      </c>
      <c r="B6" s="131"/>
      <c r="C6" s="131"/>
      <c r="D6" s="131"/>
      <c r="E6" s="131"/>
    </row>
    <row r="7" spans="1:9" s="1" customFormat="1" ht="22.2" customHeight="1">
      <c r="A7" s="131" t="s">
        <v>22</v>
      </c>
      <c r="B7" s="131"/>
      <c r="C7" s="131"/>
      <c r="D7" s="131"/>
      <c r="F7" s="3" t="s">
        <v>363</v>
      </c>
    </row>
    <row r="8" spans="1:9" s="4" customFormat="1" ht="22.2" customHeight="1">
      <c r="A8" s="133" t="s">
        <v>23</v>
      </c>
      <c r="B8" s="134"/>
      <c r="C8" s="134"/>
      <c r="D8" s="134"/>
      <c r="E8" s="134"/>
      <c r="F8" s="134"/>
    </row>
    <row r="9" spans="1:9" s="4" customFormat="1" ht="30" customHeight="1">
      <c r="A9" s="5" t="s">
        <v>24</v>
      </c>
      <c r="B9" s="5" t="s">
        <v>25</v>
      </c>
      <c r="C9" s="5" t="s">
        <v>16</v>
      </c>
      <c r="D9" s="5" t="s">
        <v>26</v>
      </c>
      <c r="E9" s="5" t="s">
        <v>27</v>
      </c>
      <c r="F9" s="5" t="s">
        <v>28</v>
      </c>
    </row>
    <row r="10" spans="1:9" ht="24" customHeight="1">
      <c r="A10" s="15" t="s">
        <v>4</v>
      </c>
      <c r="B10" s="6" t="s">
        <v>5</v>
      </c>
      <c r="C10" s="6"/>
      <c r="D10" s="7"/>
      <c r="E10" s="6"/>
      <c r="F10" s="8">
        <f>SUM(F11:F15)</f>
        <v>31702.370000000003</v>
      </c>
    </row>
    <row r="11" spans="1:9" ht="24" customHeight="1">
      <c r="A11" s="16" t="s">
        <v>75</v>
      </c>
      <c r="B11" s="9" t="s">
        <v>231</v>
      </c>
      <c r="C11" s="10" t="s">
        <v>6</v>
      </c>
      <c r="D11" s="13">
        <v>1</v>
      </c>
      <c r="E11" s="11">
        <f>CPUs!F19</f>
        <v>3655.51</v>
      </c>
      <c r="F11" s="11">
        <f>ROUND(D11 * E11, 2)</f>
        <v>3655.51</v>
      </c>
    </row>
    <row r="12" spans="1:9" ht="24" customHeight="1">
      <c r="A12" s="16" t="s">
        <v>73</v>
      </c>
      <c r="B12" s="9" t="s">
        <v>295</v>
      </c>
      <c r="C12" s="10" t="s">
        <v>297</v>
      </c>
      <c r="D12" s="13">
        <v>6</v>
      </c>
      <c r="E12" s="11">
        <f>CPUs!F32</f>
        <v>637.3900000000001</v>
      </c>
      <c r="F12" s="11">
        <f>ROUND(D12 * E12, 2)</f>
        <v>3824.34</v>
      </c>
    </row>
    <row r="13" spans="1:9" ht="24" customHeight="1">
      <c r="A13" s="16" t="s">
        <v>71</v>
      </c>
      <c r="B13" s="9" t="s">
        <v>233</v>
      </c>
      <c r="C13" s="10" t="s">
        <v>14</v>
      </c>
      <c r="D13" s="13">
        <v>1</v>
      </c>
      <c r="E13" s="11">
        <f>CPUs!F39</f>
        <v>3105.4399999999996</v>
      </c>
      <c r="F13" s="11">
        <f>ROUND(D13 * E13, 2)</f>
        <v>3105.44</v>
      </c>
    </row>
    <row r="14" spans="1:9" ht="24" customHeight="1">
      <c r="A14" s="16" t="s">
        <v>195</v>
      </c>
      <c r="B14" s="9" t="s">
        <v>296</v>
      </c>
      <c r="C14" s="10" t="s">
        <v>297</v>
      </c>
      <c r="D14" s="13">
        <v>15</v>
      </c>
      <c r="E14" s="11">
        <f>CPUs!F71</f>
        <v>719.25000000000011</v>
      </c>
      <c r="F14" s="11">
        <f>ROUND(D14 * E14, 2)</f>
        <v>10788.75</v>
      </c>
    </row>
    <row r="15" spans="1:9" ht="24" customHeight="1">
      <c r="A15" s="16" t="s">
        <v>69</v>
      </c>
      <c r="B15" s="9" t="s">
        <v>30</v>
      </c>
      <c r="C15" s="10" t="s">
        <v>297</v>
      </c>
      <c r="D15" s="13">
        <v>1665.86</v>
      </c>
      <c r="E15" s="11">
        <f>CPUs!F82</f>
        <v>6.1999999999999993</v>
      </c>
      <c r="F15" s="11">
        <f>ROUND(D15 * E15, 2)</f>
        <v>10328.33</v>
      </c>
    </row>
    <row r="16" spans="1:9" ht="24" customHeight="1">
      <c r="A16" s="15" t="s">
        <v>7</v>
      </c>
      <c r="B16" s="6" t="s">
        <v>235</v>
      </c>
      <c r="C16" s="6"/>
      <c r="D16" s="14"/>
      <c r="E16" s="6"/>
      <c r="F16" s="8">
        <f>F17</f>
        <v>32444.53</v>
      </c>
    </row>
    <row r="17" spans="1:6" ht="24" customHeight="1">
      <c r="A17" s="16" t="s">
        <v>9</v>
      </c>
      <c r="B17" s="12" t="s">
        <v>234</v>
      </c>
      <c r="C17" s="10" t="s">
        <v>16</v>
      </c>
      <c r="D17" s="13">
        <v>1</v>
      </c>
      <c r="E17" s="11">
        <f>CPUs!F89</f>
        <v>32444.530000000002</v>
      </c>
      <c r="F17" s="11">
        <f>ROUND(D17 * E17, 2)</f>
        <v>32444.53</v>
      </c>
    </row>
    <row r="18" spans="1:6" ht="24" customHeight="1">
      <c r="A18" s="15" t="s">
        <v>10</v>
      </c>
      <c r="B18" s="6" t="s">
        <v>238</v>
      </c>
      <c r="C18" s="6"/>
      <c r="D18" s="14"/>
      <c r="E18" s="6"/>
      <c r="F18" s="8">
        <f>SUM(F19:F25)</f>
        <v>20528.079999999998</v>
      </c>
    </row>
    <row r="19" spans="1:6" ht="24" customHeight="1">
      <c r="A19" s="16" t="s">
        <v>11</v>
      </c>
      <c r="B19" s="9" t="s">
        <v>370</v>
      </c>
      <c r="C19" s="10" t="s">
        <v>215</v>
      </c>
      <c r="D19" s="13">
        <v>22.22</v>
      </c>
      <c r="E19" s="11">
        <f>CPUs!F96</f>
        <v>8.629999999999999</v>
      </c>
      <c r="F19" s="11">
        <f>ROUND(D19 * E19, 2)</f>
        <v>191.76</v>
      </c>
    </row>
    <row r="20" spans="1:6" ht="24" customHeight="1">
      <c r="A20" s="16" t="s">
        <v>364</v>
      </c>
      <c r="B20" s="9" t="s">
        <v>371</v>
      </c>
      <c r="C20" s="10" t="s">
        <v>215</v>
      </c>
      <c r="D20" s="13">
        <v>814.75</v>
      </c>
      <c r="E20" s="11">
        <f>CPUs!F102</f>
        <v>16.299999999999997</v>
      </c>
      <c r="F20" s="11">
        <f t="shared" ref="F20:F25" si="0">ROUND(D20 * E20, 2)</f>
        <v>13280.43</v>
      </c>
    </row>
    <row r="21" spans="1:6" ht="24" customHeight="1">
      <c r="A21" s="16" t="s">
        <v>365</v>
      </c>
      <c r="B21" s="9" t="s">
        <v>239</v>
      </c>
      <c r="C21" s="10" t="s">
        <v>218</v>
      </c>
      <c r="D21" s="13">
        <v>1</v>
      </c>
      <c r="E21" s="11">
        <f>CPUs!F108</f>
        <v>318.3</v>
      </c>
      <c r="F21" s="11">
        <f t="shared" si="0"/>
        <v>318.3</v>
      </c>
    </row>
    <row r="22" spans="1:6" ht="27" customHeight="1">
      <c r="A22" s="16" t="s">
        <v>366</v>
      </c>
      <c r="B22" s="9" t="s">
        <v>374</v>
      </c>
      <c r="C22" s="10" t="s">
        <v>218</v>
      </c>
      <c r="D22" s="13">
        <v>8.5</v>
      </c>
      <c r="E22" s="11">
        <f>CPUs!F114</f>
        <v>56.769999999999996</v>
      </c>
      <c r="F22" s="11">
        <f t="shared" si="0"/>
        <v>482.55</v>
      </c>
    </row>
    <row r="23" spans="1:6" ht="41.4">
      <c r="A23" s="16" t="s">
        <v>367</v>
      </c>
      <c r="B23" s="9" t="s">
        <v>375</v>
      </c>
      <c r="C23" s="10" t="s">
        <v>218</v>
      </c>
      <c r="D23" s="13">
        <v>94</v>
      </c>
      <c r="E23" s="11">
        <f>CPUs!F122</f>
        <v>9.1999999999999993</v>
      </c>
      <c r="F23" s="11">
        <f t="shared" si="0"/>
        <v>864.8</v>
      </c>
    </row>
    <row r="24" spans="1:6" ht="32.4" customHeight="1">
      <c r="A24" s="16" t="s">
        <v>368</v>
      </c>
      <c r="B24" s="9" t="s">
        <v>376</v>
      </c>
      <c r="C24" s="10" t="s">
        <v>372</v>
      </c>
      <c r="D24" s="13">
        <v>1128</v>
      </c>
      <c r="E24" s="11">
        <f>CPUs!F128</f>
        <v>2.33</v>
      </c>
      <c r="F24" s="11">
        <f t="shared" si="0"/>
        <v>2628.24</v>
      </c>
    </row>
    <row r="25" spans="1:6" ht="27.6" customHeight="1">
      <c r="A25" s="16" t="s">
        <v>369</v>
      </c>
      <c r="B25" s="9" t="s">
        <v>373</v>
      </c>
      <c r="C25" s="10" t="s">
        <v>215</v>
      </c>
      <c r="D25" s="13">
        <v>814.75</v>
      </c>
      <c r="E25" s="11">
        <f>CPUs!F136</f>
        <v>3.3899999999999997</v>
      </c>
      <c r="F25" s="11">
        <f t="shared" si="0"/>
        <v>2762</v>
      </c>
    </row>
    <row r="26" spans="1:6" ht="24" customHeight="1">
      <c r="A26" s="15">
        <v>4</v>
      </c>
      <c r="B26" s="6" t="s">
        <v>241</v>
      </c>
      <c r="C26" s="6"/>
      <c r="D26" s="14"/>
      <c r="E26" s="6"/>
      <c r="F26" s="8">
        <f>F27+F29</f>
        <v>164167.16</v>
      </c>
    </row>
    <row r="27" spans="1:6" ht="24" customHeight="1">
      <c r="A27" s="123" t="s">
        <v>207</v>
      </c>
      <c r="B27" s="124" t="s">
        <v>401</v>
      </c>
      <c r="C27" s="10"/>
      <c r="D27" s="13"/>
      <c r="E27" s="11"/>
      <c r="F27" s="126">
        <f>F28</f>
        <v>118000.24</v>
      </c>
    </row>
    <row r="28" spans="1:6" ht="28.2" customHeight="1">
      <c r="A28" s="16" t="s">
        <v>208</v>
      </c>
      <c r="B28" s="125" t="s">
        <v>402</v>
      </c>
      <c r="C28" s="10" t="s">
        <v>215</v>
      </c>
      <c r="D28" s="13">
        <v>814.75</v>
      </c>
      <c r="E28" s="11">
        <f>CPUs!F147</f>
        <v>144.83000000000001</v>
      </c>
      <c r="F28" s="11">
        <f t="shared" ref="F28:F34" si="1">ROUND(D28 * E28, 2)</f>
        <v>118000.24</v>
      </c>
    </row>
    <row r="29" spans="1:6" ht="24" customHeight="1">
      <c r="A29" s="123" t="s">
        <v>406</v>
      </c>
      <c r="B29" s="124" t="s">
        <v>403</v>
      </c>
      <c r="C29" s="10"/>
      <c r="D29" s="13"/>
      <c r="E29" s="11"/>
      <c r="F29" s="126">
        <f>SUM(F30:F34)</f>
        <v>46166.92</v>
      </c>
    </row>
    <row r="30" spans="1:6" ht="24" customHeight="1">
      <c r="A30" s="16" t="s">
        <v>407</v>
      </c>
      <c r="B30" s="12" t="s">
        <v>404</v>
      </c>
      <c r="C30" s="10" t="s">
        <v>215</v>
      </c>
      <c r="D30" s="13">
        <v>180.9</v>
      </c>
      <c r="E30" s="11">
        <f>CPUs!F160</f>
        <v>107.1</v>
      </c>
      <c r="F30" s="11">
        <f t="shared" si="1"/>
        <v>19374.39</v>
      </c>
    </row>
    <row r="31" spans="1:6" ht="24" customHeight="1">
      <c r="A31" s="16" t="s">
        <v>408</v>
      </c>
      <c r="B31" s="12" t="s">
        <v>405</v>
      </c>
      <c r="C31" s="10" t="s">
        <v>215</v>
      </c>
      <c r="D31" s="13">
        <v>29.99</v>
      </c>
      <c r="E31" s="11">
        <f>CPUs!F169</f>
        <v>152.15</v>
      </c>
      <c r="F31" s="11">
        <f t="shared" si="1"/>
        <v>4562.9799999999996</v>
      </c>
    </row>
    <row r="32" spans="1:6" ht="24" customHeight="1">
      <c r="A32" s="16" t="s">
        <v>409</v>
      </c>
      <c r="B32" s="12" t="s">
        <v>32</v>
      </c>
      <c r="C32" s="10" t="s">
        <v>215</v>
      </c>
      <c r="D32" s="13">
        <v>166.33</v>
      </c>
      <c r="E32" s="11">
        <f>CPUs!F175</f>
        <v>40.930000000000007</v>
      </c>
      <c r="F32" s="11">
        <f t="shared" si="1"/>
        <v>6807.89</v>
      </c>
    </row>
    <row r="33" spans="1:6" ht="28.8" customHeight="1">
      <c r="A33" s="16" t="s">
        <v>410</v>
      </c>
      <c r="B33" s="125" t="s">
        <v>412</v>
      </c>
      <c r="C33" s="10" t="s">
        <v>18</v>
      </c>
      <c r="D33" s="13">
        <v>28.74</v>
      </c>
      <c r="E33" s="11">
        <f>CPUs!F187</f>
        <v>38.44</v>
      </c>
      <c r="F33" s="11">
        <f t="shared" si="1"/>
        <v>1104.77</v>
      </c>
    </row>
    <row r="34" spans="1:6" ht="24" customHeight="1">
      <c r="A34" s="16" t="s">
        <v>411</v>
      </c>
      <c r="B34" s="12" t="s">
        <v>31</v>
      </c>
      <c r="C34" s="10" t="s">
        <v>215</v>
      </c>
      <c r="D34" s="13">
        <v>540.26</v>
      </c>
      <c r="E34" s="11">
        <f>CPUs!F195</f>
        <v>26.5</v>
      </c>
      <c r="F34" s="11">
        <f t="shared" si="1"/>
        <v>14316.89</v>
      </c>
    </row>
    <row r="35" spans="1:6" ht="24" customHeight="1">
      <c r="A35" s="15">
        <v>5</v>
      </c>
      <c r="B35" s="6" t="s">
        <v>453</v>
      </c>
      <c r="C35" s="6"/>
      <c r="D35" s="14"/>
      <c r="E35" s="6"/>
      <c r="F35" s="8">
        <f>SUM(F36:F37)</f>
        <v>1481.69</v>
      </c>
    </row>
    <row r="36" spans="1:6" ht="25.2" customHeight="1">
      <c r="A36" s="16" t="s">
        <v>209</v>
      </c>
      <c r="B36" s="9" t="s">
        <v>455</v>
      </c>
      <c r="C36" s="10" t="s">
        <v>215</v>
      </c>
      <c r="D36" s="13">
        <v>24.4</v>
      </c>
      <c r="E36" s="11">
        <f>CPUs!F203</f>
        <v>16.490000000000002</v>
      </c>
      <c r="F36" s="11">
        <f>ROUND(D36 * E36, 2)</f>
        <v>402.36</v>
      </c>
    </row>
    <row r="37" spans="1:6" ht="24" customHeight="1">
      <c r="A37" s="16" t="s">
        <v>213</v>
      </c>
      <c r="B37" s="9" t="s">
        <v>456</v>
      </c>
      <c r="C37" s="10" t="s">
        <v>18</v>
      </c>
      <c r="D37" s="13">
        <v>586.59</v>
      </c>
      <c r="E37" s="11">
        <f>CPUs!F210</f>
        <v>1.84</v>
      </c>
      <c r="F37" s="11">
        <f>ROUND(D37 * E37, 2)</f>
        <v>1079.33</v>
      </c>
    </row>
    <row r="38" spans="1:6" ht="24" customHeight="1">
      <c r="A38" s="15">
        <v>6</v>
      </c>
      <c r="B38" s="6" t="s">
        <v>12</v>
      </c>
      <c r="C38" s="6"/>
      <c r="D38" s="14"/>
      <c r="E38" s="6"/>
      <c r="F38" s="8">
        <f>SUM(F39:F44)</f>
        <v>85392.02</v>
      </c>
    </row>
    <row r="39" spans="1:6" ht="25.8" customHeight="1">
      <c r="A39" s="16" t="s">
        <v>219</v>
      </c>
      <c r="B39" s="9" t="s">
        <v>245</v>
      </c>
      <c r="C39" s="10" t="s">
        <v>215</v>
      </c>
      <c r="D39" s="13">
        <v>10.88</v>
      </c>
      <c r="E39" s="11">
        <f>CPUs!F220</f>
        <v>94.72</v>
      </c>
      <c r="F39" s="11">
        <f>ROUND(D39 * E39, 2)</f>
        <v>1030.55</v>
      </c>
    </row>
    <row r="40" spans="1:6" ht="32.4" customHeight="1">
      <c r="A40" s="16" t="s">
        <v>223</v>
      </c>
      <c r="B40" s="9" t="s">
        <v>460</v>
      </c>
      <c r="C40" s="10" t="s">
        <v>16</v>
      </c>
      <c r="D40" s="13">
        <v>18</v>
      </c>
      <c r="E40" s="11">
        <f>CPUs!F227</f>
        <v>74.099999999999994</v>
      </c>
      <c r="F40" s="11">
        <f>ROUND(D40 * E40, 2)</f>
        <v>1333.8</v>
      </c>
    </row>
    <row r="41" spans="1:6" ht="24" customHeight="1">
      <c r="A41" s="16" t="s">
        <v>227</v>
      </c>
      <c r="B41" s="9" t="s">
        <v>15</v>
      </c>
      <c r="C41" s="10" t="s">
        <v>16</v>
      </c>
      <c r="D41" s="13">
        <v>60</v>
      </c>
      <c r="E41" s="11">
        <f>CPUs!F234</f>
        <v>48.220000000000006</v>
      </c>
      <c r="F41" s="11">
        <f t="shared" ref="F41:F42" si="2">ROUND(D41 * E41, 2)</f>
        <v>2893.2</v>
      </c>
    </row>
    <row r="42" spans="1:6" ht="27" customHeight="1">
      <c r="A42" s="16" t="s">
        <v>229</v>
      </c>
      <c r="B42" s="9" t="s">
        <v>461</v>
      </c>
      <c r="C42" s="10" t="s">
        <v>16</v>
      </c>
      <c r="D42" s="13">
        <v>10</v>
      </c>
      <c r="E42" s="11">
        <f>CPUs!F244</f>
        <v>683.73</v>
      </c>
      <c r="F42" s="11">
        <f t="shared" si="2"/>
        <v>6837.3</v>
      </c>
    </row>
    <row r="43" spans="1:6" ht="24" customHeight="1">
      <c r="A43" s="16" t="s">
        <v>458</v>
      </c>
      <c r="B43" s="9" t="s">
        <v>462</v>
      </c>
      <c r="C43" s="10" t="s">
        <v>16</v>
      </c>
      <c r="D43" s="13">
        <v>1</v>
      </c>
      <c r="E43" s="11">
        <f>CPUs!F254</f>
        <v>35203.01</v>
      </c>
      <c r="F43" s="11">
        <f>ROUND(D43 * E43, 2)</f>
        <v>35203.01</v>
      </c>
    </row>
    <row r="44" spans="1:6" ht="24" customHeight="1">
      <c r="A44" s="16" t="s">
        <v>459</v>
      </c>
      <c r="B44" s="9" t="s">
        <v>463</v>
      </c>
      <c r="C44" s="10" t="s">
        <v>16</v>
      </c>
      <c r="D44" s="13">
        <v>1</v>
      </c>
      <c r="E44" s="11">
        <f>CPUs!F267</f>
        <v>38094.160000000003</v>
      </c>
      <c r="F44" s="11">
        <f>ROUND(D44 * E44, 2)</f>
        <v>38094.160000000003</v>
      </c>
    </row>
    <row r="45" spans="1:6" ht="24" customHeight="1">
      <c r="A45" s="15">
        <v>7</v>
      </c>
      <c r="B45" s="6" t="s">
        <v>17</v>
      </c>
      <c r="C45" s="6"/>
      <c r="D45" s="14"/>
      <c r="E45" s="6"/>
      <c r="F45" s="8">
        <f>SUM(F46:F46)</f>
        <v>1208.48</v>
      </c>
    </row>
    <row r="46" spans="1:6" ht="27.6" customHeight="1">
      <c r="A46" s="16" t="s">
        <v>256</v>
      </c>
      <c r="B46" s="9" t="s">
        <v>496</v>
      </c>
      <c r="C46" s="118" t="s">
        <v>16</v>
      </c>
      <c r="D46" s="119">
        <v>16</v>
      </c>
      <c r="E46" s="11">
        <f>CPUs!F275</f>
        <v>75.53</v>
      </c>
      <c r="F46" s="11">
        <f t="shared" ref="F46" si="3">ROUND(D46 * E46, 2)</f>
        <v>1208.48</v>
      </c>
    </row>
    <row r="47" spans="1:6" ht="24" customHeight="1">
      <c r="A47" s="15">
        <v>8</v>
      </c>
      <c r="B47" s="6" t="s">
        <v>498</v>
      </c>
      <c r="C47" s="6"/>
      <c r="D47" s="14"/>
      <c r="E47" s="6"/>
      <c r="F47" s="8">
        <f>SUM(F48:F52)</f>
        <v>24866.49</v>
      </c>
    </row>
    <row r="48" spans="1:6" ht="24" customHeight="1">
      <c r="A48" s="16" t="s">
        <v>261</v>
      </c>
      <c r="B48" s="9" t="s">
        <v>499</v>
      </c>
      <c r="C48" s="10" t="s">
        <v>18</v>
      </c>
      <c r="D48" s="13">
        <v>52</v>
      </c>
      <c r="E48" s="11">
        <f>CPUs!F286</f>
        <v>75.11</v>
      </c>
      <c r="F48" s="11">
        <f t="shared" ref="F48:F52" si="4">ROUND(D48 * E48, 2)</f>
        <v>3905.72</v>
      </c>
    </row>
    <row r="49" spans="1:6" ht="36" customHeight="1">
      <c r="A49" s="16" t="s">
        <v>262</v>
      </c>
      <c r="B49" s="9" t="s">
        <v>500</v>
      </c>
      <c r="C49" s="10" t="s">
        <v>18</v>
      </c>
      <c r="D49" s="13">
        <v>260</v>
      </c>
      <c r="E49" s="11">
        <f>CPUs!F293</f>
        <v>14.16</v>
      </c>
      <c r="F49" s="11">
        <f t="shared" si="4"/>
        <v>3681.6</v>
      </c>
    </row>
    <row r="50" spans="1:6" ht="24" customHeight="1">
      <c r="A50" s="16" t="s">
        <v>263</v>
      </c>
      <c r="B50" s="9" t="s">
        <v>501</v>
      </c>
      <c r="C50" s="10" t="s">
        <v>14</v>
      </c>
      <c r="D50" s="13">
        <v>13</v>
      </c>
      <c r="E50" s="11">
        <f>CPUs!F304</f>
        <v>1079.4300000000003</v>
      </c>
      <c r="F50" s="11">
        <f t="shared" si="4"/>
        <v>14032.59</v>
      </c>
    </row>
    <row r="51" spans="1:6" ht="24" customHeight="1">
      <c r="A51" s="16" t="s">
        <v>264</v>
      </c>
      <c r="B51" s="9" t="s">
        <v>32</v>
      </c>
      <c r="C51" s="10" t="s">
        <v>215</v>
      </c>
      <c r="D51" s="13">
        <v>11.7</v>
      </c>
      <c r="E51" s="11">
        <f>CPUs!F310</f>
        <v>40.930000000000007</v>
      </c>
      <c r="F51" s="11">
        <f t="shared" si="4"/>
        <v>478.88</v>
      </c>
    </row>
    <row r="52" spans="1:6" ht="24" customHeight="1">
      <c r="A52" s="16" t="s">
        <v>265</v>
      </c>
      <c r="B52" s="9" t="s">
        <v>509</v>
      </c>
      <c r="C52" s="10" t="s">
        <v>16</v>
      </c>
      <c r="D52" s="13">
        <v>13</v>
      </c>
      <c r="E52" s="11">
        <f>CPUs!F317</f>
        <v>212.89999999999998</v>
      </c>
      <c r="F52" s="11">
        <f t="shared" si="4"/>
        <v>2767.7</v>
      </c>
    </row>
    <row r="53" spans="1:6" ht="24" customHeight="1">
      <c r="A53" s="15">
        <v>9</v>
      </c>
      <c r="B53" s="6" t="s">
        <v>507</v>
      </c>
      <c r="C53" s="6"/>
      <c r="D53" s="14"/>
      <c r="E53" s="6"/>
      <c r="F53" s="8">
        <f>SUM(F54)</f>
        <v>5980.47</v>
      </c>
    </row>
    <row r="54" spans="1:6" ht="24" customHeight="1">
      <c r="A54" s="16" t="s">
        <v>287</v>
      </c>
      <c r="B54" s="9" t="s">
        <v>508</v>
      </c>
      <c r="C54" s="10" t="s">
        <v>215</v>
      </c>
      <c r="D54" s="13">
        <v>1665.87</v>
      </c>
      <c r="E54" s="11">
        <f>CPUs!F323</f>
        <v>3.59</v>
      </c>
      <c r="F54" s="11">
        <f t="shared" ref="F54" si="5">ROUND(D54 * E54, 2)</f>
        <v>5980.47</v>
      </c>
    </row>
    <row r="55" spans="1:6" ht="20.399999999999999" customHeight="1">
      <c r="A55" s="135" t="s">
        <v>35</v>
      </c>
      <c r="B55" s="135"/>
      <c r="C55" s="135"/>
      <c r="D55" s="135"/>
      <c r="E55" s="135"/>
      <c r="F55" s="19">
        <f>F47+F45+F38+F35+F26+F10+F53+F16+F18</f>
        <v>367771.29</v>
      </c>
    </row>
    <row r="58" spans="1:6" ht="15.6">
      <c r="E58" s="129" t="s">
        <v>521</v>
      </c>
      <c r="F58" s="129"/>
    </row>
  </sheetData>
  <mergeCells count="10">
    <mergeCell ref="E58:F58"/>
    <mergeCell ref="A1:E1"/>
    <mergeCell ref="A2:E2"/>
    <mergeCell ref="A3:E3"/>
    <mergeCell ref="A5:E5"/>
    <mergeCell ref="A6:E6"/>
    <mergeCell ref="A7:D7"/>
    <mergeCell ref="A8:F8"/>
    <mergeCell ref="A4:F4"/>
    <mergeCell ref="A55:E55"/>
  </mergeCells>
  <phoneticPr fontId="40" type="noConversion"/>
  <pageMargins left="0.48416666666666669" right="0.5" top="1" bottom="1" header="5.8333333333333334E-2" footer="5.2499999999999998E-2"/>
  <pageSetup paperSize="9" scale="69" fitToHeight="0" orientation="portrait" r:id="rId1"/>
  <headerFooter>
    <oddHeader>&amp;L &amp;C&amp;G</oddHeader>
    <oddFooter xml:space="preserve">&amp;L </oddFooter>
  </headerFooter>
  <rowBreaks count="1" manualBreakCount="1">
    <brk id="37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CE9AA-631D-4ED2-83E4-2883C8E21E96}">
  <sheetPr>
    <pageSetUpPr fitToPage="1"/>
  </sheetPr>
  <dimension ref="A1:K327"/>
  <sheetViews>
    <sheetView showOutlineSymbols="0" view="pageBreakPreview" zoomScale="60" zoomScaleNormal="90" zoomScalePageLayoutView="70" workbookViewId="0">
      <selection activeCell="A3" sqref="A3:F3"/>
    </sheetView>
  </sheetViews>
  <sheetFormatPr defaultRowHeight="13.8"/>
  <cols>
    <col min="1" max="1" width="10" style="101" bestFit="1" customWidth="1"/>
    <col min="2" max="2" width="63.19921875" style="117" customWidth="1"/>
    <col min="3" max="3" width="12" style="101" bestFit="1" customWidth="1"/>
    <col min="4" max="4" width="12" style="117" bestFit="1" customWidth="1"/>
    <col min="5" max="5" width="17.5" style="117" customWidth="1"/>
    <col min="6" max="6" width="14" style="117" bestFit="1" customWidth="1"/>
    <col min="7" max="7" width="14" style="86" bestFit="1" customWidth="1"/>
    <col min="8" max="8" width="14.8984375" style="86" customWidth="1"/>
    <col min="9" max="11" width="8.796875" style="86"/>
    <col min="12" max="16384" width="8.796875" style="83"/>
  </cols>
  <sheetData>
    <row r="1" spans="1:11" s="37" customFormat="1" ht="20.25" customHeight="1">
      <c r="A1" s="136" t="s">
        <v>19</v>
      </c>
      <c r="B1" s="136"/>
      <c r="C1" s="136"/>
      <c r="D1" s="136"/>
      <c r="E1" s="136"/>
      <c r="F1" s="136"/>
      <c r="G1" s="84"/>
      <c r="H1" s="84"/>
      <c r="I1" s="84"/>
      <c r="J1" s="84"/>
      <c r="K1" s="84"/>
    </row>
    <row r="2" spans="1:11" s="37" customFormat="1" ht="23.25" customHeight="1">
      <c r="A2" s="136" t="s">
        <v>20</v>
      </c>
      <c r="B2" s="136"/>
      <c r="C2" s="136"/>
      <c r="D2" s="136"/>
      <c r="E2" s="136"/>
      <c r="F2" s="136"/>
      <c r="G2" s="84"/>
      <c r="H2" s="84"/>
      <c r="I2" s="84"/>
      <c r="J2" s="84"/>
      <c r="K2" s="84"/>
    </row>
    <row r="3" spans="1:11" s="37" customFormat="1" ht="21" customHeight="1">
      <c r="A3" s="136" t="s">
        <v>21</v>
      </c>
      <c r="B3" s="136"/>
      <c r="C3" s="136"/>
      <c r="D3" s="136"/>
      <c r="E3" s="136"/>
      <c r="F3" s="136"/>
      <c r="G3" s="84"/>
      <c r="H3" s="84"/>
      <c r="I3" s="84"/>
      <c r="J3" s="84"/>
      <c r="K3" s="84"/>
    </row>
    <row r="4" spans="1:11" s="37" customFormat="1" ht="34.799999999999997" customHeight="1">
      <c r="A4" s="139" t="s">
        <v>516</v>
      </c>
      <c r="B4" s="136"/>
      <c r="C4" s="136"/>
      <c r="D4" s="136"/>
      <c r="E4" s="136"/>
      <c r="F4" s="136"/>
      <c r="G4" s="2"/>
      <c r="H4" s="2"/>
      <c r="I4" s="2"/>
      <c r="J4" s="2"/>
      <c r="K4" s="84"/>
    </row>
    <row r="5" spans="1:11" s="37" customFormat="1" ht="19.95" customHeight="1">
      <c r="A5" s="139" t="s">
        <v>517</v>
      </c>
      <c r="B5" s="136"/>
      <c r="C5" s="136"/>
      <c r="D5" s="136"/>
      <c r="E5" s="136"/>
      <c r="F5" s="136"/>
      <c r="G5" s="84"/>
      <c r="H5" s="84"/>
      <c r="I5" s="84"/>
      <c r="J5" s="84"/>
      <c r="K5" s="84"/>
    </row>
    <row r="6" spans="1:11" s="37" customFormat="1" ht="18" customHeight="1">
      <c r="A6" s="139" t="s">
        <v>514</v>
      </c>
      <c r="B6" s="136"/>
      <c r="C6" s="136"/>
      <c r="D6" s="136"/>
      <c r="E6" s="136"/>
      <c r="F6" s="136"/>
      <c r="G6" s="84"/>
      <c r="H6" s="84"/>
      <c r="I6" s="84"/>
      <c r="J6" s="84"/>
      <c r="K6" s="84"/>
    </row>
    <row r="7" spans="1:11" s="37" customFormat="1" ht="22.2" customHeight="1">
      <c r="A7" s="136" t="s">
        <v>22</v>
      </c>
      <c r="B7" s="136"/>
      <c r="C7" s="136"/>
      <c r="D7" s="136"/>
      <c r="E7" s="136"/>
      <c r="F7" s="103"/>
      <c r="G7" s="3"/>
      <c r="H7" s="84"/>
      <c r="I7" s="120"/>
      <c r="J7" s="84"/>
      <c r="K7" s="84"/>
    </row>
    <row r="8" spans="1:11" s="81" customFormat="1" ht="22.2" customHeight="1">
      <c r="A8" s="137" t="s">
        <v>158</v>
      </c>
      <c r="B8" s="137"/>
      <c r="C8" s="137"/>
      <c r="D8" s="137"/>
      <c r="E8" s="137"/>
      <c r="F8" s="137"/>
      <c r="G8" s="82"/>
      <c r="H8" s="82"/>
      <c r="I8" s="82"/>
      <c r="J8" s="82"/>
      <c r="K8" s="82"/>
    </row>
    <row r="9" spans="1:11" s="81" customFormat="1" ht="22.8" customHeight="1">
      <c r="A9" s="87" t="s">
        <v>24</v>
      </c>
      <c r="B9" s="87" t="s">
        <v>25</v>
      </c>
      <c r="C9" s="102" t="s">
        <v>0</v>
      </c>
      <c r="D9" s="102" t="s">
        <v>1</v>
      </c>
      <c r="E9" s="102" t="s">
        <v>2</v>
      </c>
      <c r="F9" s="102" t="s">
        <v>3</v>
      </c>
      <c r="G9" s="82"/>
      <c r="H9" s="82"/>
      <c r="I9" s="82"/>
      <c r="J9" s="82"/>
      <c r="K9" s="82"/>
    </row>
    <row r="10" spans="1:11" s="81" customFormat="1" ht="20.399999999999999" customHeight="1">
      <c r="A10" s="87">
        <v>1</v>
      </c>
      <c r="B10" s="87" t="s">
        <v>5</v>
      </c>
      <c r="C10" s="104"/>
      <c r="D10" s="94"/>
      <c r="E10" s="94"/>
      <c r="F10" s="94"/>
      <c r="G10" s="82"/>
      <c r="H10" s="82"/>
      <c r="I10" s="82"/>
      <c r="J10" s="82"/>
      <c r="K10" s="82"/>
    </row>
    <row r="11" spans="1:11" ht="24" customHeight="1">
      <c r="A11" s="100" t="s">
        <v>75</v>
      </c>
      <c r="B11" s="88" t="s">
        <v>232</v>
      </c>
      <c r="C11" s="93"/>
      <c r="D11" s="114"/>
      <c r="E11" s="115"/>
      <c r="F11" s="115"/>
    </row>
    <row r="12" spans="1:11" ht="24" customHeight="1">
      <c r="A12" s="96" t="s">
        <v>181</v>
      </c>
      <c r="B12" s="89" t="s">
        <v>298</v>
      </c>
      <c r="C12" s="91" t="s">
        <v>14</v>
      </c>
      <c r="D12" s="109">
        <v>1</v>
      </c>
      <c r="E12" s="108">
        <v>464.68619999999999</v>
      </c>
      <c r="F12" s="108">
        <v>464.68</v>
      </c>
      <c r="G12" s="85"/>
    </row>
    <row r="13" spans="1:11" ht="24" customHeight="1">
      <c r="A13" s="96" t="s">
        <v>182</v>
      </c>
      <c r="B13" s="89" t="s">
        <v>164</v>
      </c>
      <c r="C13" s="91" t="s">
        <v>14</v>
      </c>
      <c r="D13" s="109">
        <v>1</v>
      </c>
      <c r="E13" s="108">
        <v>202.63320000000002</v>
      </c>
      <c r="F13" s="108">
        <v>202.63</v>
      </c>
      <c r="G13" s="85"/>
    </row>
    <row r="14" spans="1:11" ht="24" customHeight="1">
      <c r="A14" s="96" t="s">
        <v>183</v>
      </c>
      <c r="B14" s="89" t="s">
        <v>163</v>
      </c>
      <c r="C14" s="91" t="s">
        <v>14</v>
      </c>
      <c r="D14" s="109">
        <v>1</v>
      </c>
      <c r="E14" s="108">
        <v>1125.0657000000001</v>
      </c>
      <c r="F14" s="108">
        <v>1125.06</v>
      </c>
      <c r="G14" s="85"/>
    </row>
    <row r="15" spans="1:11" ht="24" customHeight="1">
      <c r="A15" s="96" t="s">
        <v>184</v>
      </c>
      <c r="B15" s="89" t="s">
        <v>299</v>
      </c>
      <c r="C15" s="91" t="s">
        <v>14</v>
      </c>
      <c r="D15" s="109">
        <v>1</v>
      </c>
      <c r="E15" s="108">
        <v>617.5521</v>
      </c>
      <c r="F15" s="108">
        <v>617.54999999999995</v>
      </c>
      <c r="G15" s="85"/>
    </row>
    <row r="16" spans="1:11" ht="18.600000000000001" customHeight="1">
      <c r="A16" s="96" t="s">
        <v>185</v>
      </c>
      <c r="B16" s="89" t="s">
        <v>165</v>
      </c>
      <c r="C16" s="91" t="s">
        <v>14</v>
      </c>
      <c r="D16" s="109">
        <v>1</v>
      </c>
      <c r="E16" s="108">
        <v>427.779</v>
      </c>
      <c r="F16" s="108">
        <v>427.77</v>
      </c>
      <c r="G16" s="85"/>
    </row>
    <row r="17" spans="1:11" ht="19.95" customHeight="1">
      <c r="A17" s="96"/>
      <c r="B17" s="92"/>
      <c r="C17" s="92"/>
      <c r="D17" s="110"/>
      <c r="E17" s="97" t="s">
        <v>159</v>
      </c>
      <c r="F17" s="108">
        <v>2837.69</v>
      </c>
    </row>
    <row r="18" spans="1:11" ht="19.95" customHeight="1">
      <c r="A18" s="96"/>
      <c r="B18" s="92"/>
      <c r="C18" s="92"/>
      <c r="D18" s="111"/>
      <c r="E18" s="98" t="s">
        <v>363</v>
      </c>
      <c r="F18" s="112">
        <v>817.82</v>
      </c>
    </row>
    <row r="19" spans="1:11" ht="21" customHeight="1">
      <c r="A19" s="96"/>
      <c r="B19" s="92"/>
      <c r="C19" s="92"/>
      <c r="D19" s="96"/>
      <c r="E19" s="98" t="s">
        <v>160</v>
      </c>
      <c r="F19" s="112">
        <v>3655.51</v>
      </c>
    </row>
    <row r="20" spans="1:11" s="81" customFormat="1" ht="24" customHeight="1">
      <c r="A20" s="95" t="s">
        <v>73</v>
      </c>
      <c r="B20" s="88" t="s">
        <v>29</v>
      </c>
      <c r="C20" s="93"/>
      <c r="D20" s="105"/>
      <c r="E20" s="106"/>
      <c r="F20" s="106"/>
      <c r="G20" s="82"/>
      <c r="H20" s="82"/>
      <c r="I20" s="82"/>
      <c r="J20" s="82"/>
      <c r="K20" s="82"/>
    </row>
    <row r="21" spans="1:11" ht="24" customHeight="1">
      <c r="A21" s="96" t="s">
        <v>186</v>
      </c>
      <c r="B21" s="89" t="s">
        <v>146</v>
      </c>
      <c r="C21" s="91" t="s">
        <v>145</v>
      </c>
      <c r="D21" s="107">
        <v>6</v>
      </c>
      <c r="E21" s="108">
        <v>16.8993</v>
      </c>
      <c r="F21" s="108">
        <v>101.39</v>
      </c>
      <c r="G21" s="85"/>
    </row>
    <row r="22" spans="1:11" ht="24" customHeight="1">
      <c r="A22" s="96" t="s">
        <v>191</v>
      </c>
      <c r="B22" s="89" t="s">
        <v>152</v>
      </c>
      <c r="C22" s="91" t="s">
        <v>145</v>
      </c>
      <c r="D22" s="107">
        <v>3</v>
      </c>
      <c r="E22" s="108">
        <v>20.879100000000001</v>
      </c>
      <c r="F22" s="108">
        <v>62.63</v>
      </c>
      <c r="G22" s="85"/>
    </row>
    <row r="23" spans="1:11" ht="24" customHeight="1">
      <c r="A23" s="96" t="s">
        <v>192</v>
      </c>
      <c r="B23" s="89" t="s">
        <v>300</v>
      </c>
      <c r="C23" s="91" t="s">
        <v>145</v>
      </c>
      <c r="D23" s="107">
        <v>8.9580000000000002</v>
      </c>
      <c r="E23" s="108">
        <v>22.136399999999998</v>
      </c>
      <c r="F23" s="108">
        <v>198.29</v>
      </c>
      <c r="G23" s="85"/>
    </row>
    <row r="24" spans="1:11" ht="24" customHeight="1">
      <c r="A24" s="96" t="s">
        <v>193</v>
      </c>
      <c r="B24" s="89" t="s">
        <v>246</v>
      </c>
      <c r="C24" s="91" t="s">
        <v>151</v>
      </c>
      <c r="D24" s="107">
        <v>0.1</v>
      </c>
      <c r="E24" s="108">
        <v>18.215999999999998</v>
      </c>
      <c r="F24" s="108">
        <v>1.82</v>
      </c>
      <c r="G24" s="85"/>
    </row>
    <row r="25" spans="1:11" ht="24" customHeight="1">
      <c r="A25" s="96" t="s">
        <v>194</v>
      </c>
      <c r="B25" s="89" t="s">
        <v>161</v>
      </c>
      <c r="C25" s="91" t="s">
        <v>216</v>
      </c>
      <c r="D25" s="107">
        <v>0.16</v>
      </c>
      <c r="E25" s="108">
        <v>150.47999999999999</v>
      </c>
      <c r="F25" s="108">
        <v>24.07</v>
      </c>
      <c r="G25" s="85"/>
    </row>
    <row r="26" spans="1:11" ht="24" customHeight="1">
      <c r="A26" s="96" t="s">
        <v>307</v>
      </c>
      <c r="B26" s="89" t="s">
        <v>301</v>
      </c>
      <c r="C26" s="91" t="s">
        <v>216</v>
      </c>
      <c r="D26" s="107">
        <v>0.17</v>
      </c>
      <c r="E26" s="108">
        <v>249.48</v>
      </c>
      <c r="F26" s="108">
        <v>42.41</v>
      </c>
      <c r="G26" s="85"/>
    </row>
    <row r="27" spans="1:11" ht="24" customHeight="1">
      <c r="A27" s="96" t="s">
        <v>308</v>
      </c>
      <c r="B27" s="89" t="s">
        <v>302</v>
      </c>
      <c r="C27" s="91" t="s">
        <v>303</v>
      </c>
      <c r="D27" s="107">
        <v>3.3000000000000002E-2</v>
      </c>
      <c r="E27" s="108">
        <v>143.30250000000001</v>
      </c>
      <c r="F27" s="108">
        <v>4.72</v>
      </c>
      <c r="G27" s="85"/>
    </row>
    <row r="28" spans="1:11" ht="24" customHeight="1">
      <c r="A28" s="96" t="s">
        <v>309</v>
      </c>
      <c r="B28" s="89" t="s">
        <v>304</v>
      </c>
      <c r="C28" s="91" t="s">
        <v>303</v>
      </c>
      <c r="D28" s="107">
        <v>6.6000000000000003E-2</v>
      </c>
      <c r="E28" s="108">
        <v>105.831</v>
      </c>
      <c r="F28" s="108">
        <v>6.98</v>
      </c>
      <c r="G28" s="85"/>
    </row>
    <row r="29" spans="1:11" ht="24" customHeight="1">
      <c r="A29" s="96" t="s">
        <v>310</v>
      </c>
      <c r="B29" s="89" t="s">
        <v>305</v>
      </c>
      <c r="C29" s="91" t="s">
        <v>306</v>
      </c>
      <c r="D29" s="109">
        <v>0.5</v>
      </c>
      <c r="E29" s="108">
        <v>104.9796</v>
      </c>
      <c r="F29" s="108">
        <v>52.48</v>
      </c>
      <c r="G29" s="85"/>
    </row>
    <row r="30" spans="1:11" ht="19.95" customHeight="1">
      <c r="A30" s="96"/>
      <c r="B30" s="92"/>
      <c r="C30" s="92"/>
      <c r="D30" s="110"/>
      <c r="E30" s="97" t="s">
        <v>159</v>
      </c>
      <c r="F30" s="108">
        <v>494.79000000000008</v>
      </c>
    </row>
    <row r="31" spans="1:11" ht="19.95" customHeight="1">
      <c r="A31" s="96"/>
      <c r="B31" s="92"/>
      <c r="C31" s="92"/>
      <c r="D31" s="111"/>
      <c r="E31" s="98" t="s">
        <v>363</v>
      </c>
      <c r="F31" s="112">
        <v>142.6</v>
      </c>
    </row>
    <row r="32" spans="1:11" ht="14.4">
      <c r="A32" s="96"/>
      <c r="B32" s="92"/>
      <c r="C32" s="92"/>
      <c r="D32" s="96"/>
      <c r="E32" s="98" t="s">
        <v>160</v>
      </c>
      <c r="F32" s="112">
        <v>637.3900000000001</v>
      </c>
    </row>
    <row r="33" spans="1:7" ht="18" customHeight="1">
      <c r="A33" s="99"/>
      <c r="B33" s="90"/>
      <c r="C33" s="87"/>
      <c r="D33" s="113"/>
      <c r="E33" s="113"/>
      <c r="F33" s="113"/>
    </row>
    <row r="34" spans="1:7" ht="24" customHeight="1">
      <c r="A34" s="100" t="s">
        <v>71</v>
      </c>
      <c r="B34" s="88" t="s">
        <v>233</v>
      </c>
      <c r="C34" s="93"/>
      <c r="D34" s="114"/>
      <c r="E34" s="115"/>
      <c r="F34" s="115"/>
    </row>
    <row r="35" spans="1:7" ht="27" customHeight="1">
      <c r="A35" s="96" t="s">
        <v>292</v>
      </c>
      <c r="B35" s="89" t="s">
        <v>294</v>
      </c>
      <c r="C35" s="91" t="s">
        <v>150</v>
      </c>
      <c r="D35" s="109">
        <v>12</v>
      </c>
      <c r="E35" s="108">
        <v>183.9915</v>
      </c>
      <c r="F35" s="108">
        <v>2207.89</v>
      </c>
      <c r="G35" s="85"/>
    </row>
    <row r="36" spans="1:7" ht="24" customHeight="1">
      <c r="A36" s="96" t="s">
        <v>293</v>
      </c>
      <c r="B36" s="89" t="s">
        <v>146</v>
      </c>
      <c r="C36" s="91" t="s">
        <v>145</v>
      </c>
      <c r="D36" s="109">
        <v>12</v>
      </c>
      <c r="E36" s="108">
        <v>16.8993</v>
      </c>
      <c r="F36" s="108">
        <v>202.79</v>
      </c>
      <c r="G36" s="85"/>
    </row>
    <row r="37" spans="1:7" ht="19.95" customHeight="1">
      <c r="A37" s="96"/>
      <c r="B37" s="92"/>
      <c r="C37" s="92"/>
      <c r="D37" s="110"/>
      <c r="E37" s="97" t="s">
        <v>159</v>
      </c>
      <c r="F37" s="108">
        <v>2410.6799999999998</v>
      </c>
    </row>
    <row r="38" spans="1:7" ht="14.4">
      <c r="A38" s="96"/>
      <c r="B38" s="92"/>
      <c r="C38" s="92"/>
      <c r="D38" s="111"/>
      <c r="E38" s="98" t="s">
        <v>363</v>
      </c>
      <c r="F38" s="112">
        <v>694.76</v>
      </c>
    </row>
    <row r="39" spans="1:7" ht="21" customHeight="1">
      <c r="A39" s="96"/>
      <c r="B39" s="92"/>
      <c r="C39" s="92"/>
      <c r="D39" s="96"/>
      <c r="E39" s="98" t="s">
        <v>160</v>
      </c>
      <c r="F39" s="112">
        <v>3105.4399999999996</v>
      </c>
    </row>
    <row r="40" spans="1:7" ht="24" customHeight="1">
      <c r="A40" s="100" t="s">
        <v>195</v>
      </c>
      <c r="B40" s="88" t="s">
        <v>296</v>
      </c>
      <c r="C40" s="93"/>
      <c r="D40" s="114"/>
      <c r="E40" s="115"/>
      <c r="F40" s="115"/>
    </row>
    <row r="41" spans="1:7" ht="24" customHeight="1">
      <c r="A41" s="122" t="s">
        <v>196</v>
      </c>
      <c r="B41" s="121" t="s">
        <v>146</v>
      </c>
      <c r="C41" s="93" t="s">
        <v>145</v>
      </c>
      <c r="D41" s="114">
        <v>6</v>
      </c>
      <c r="E41" s="108">
        <v>16.8993</v>
      </c>
      <c r="F41" s="108">
        <v>101.39</v>
      </c>
    </row>
    <row r="42" spans="1:7" ht="24" customHeight="1">
      <c r="A42" s="122" t="s">
        <v>336</v>
      </c>
      <c r="B42" s="121" t="s">
        <v>152</v>
      </c>
      <c r="C42" s="93" t="s">
        <v>145</v>
      </c>
      <c r="D42" s="114">
        <v>3</v>
      </c>
      <c r="E42" s="108">
        <v>20.879100000000001</v>
      </c>
      <c r="F42" s="108">
        <v>62.63</v>
      </c>
    </row>
    <row r="43" spans="1:7" ht="24" customHeight="1">
      <c r="A43" s="122" t="s">
        <v>337</v>
      </c>
      <c r="B43" s="121" t="s">
        <v>311</v>
      </c>
      <c r="C43" s="93" t="s">
        <v>312</v>
      </c>
      <c r="D43" s="114">
        <v>0.15</v>
      </c>
      <c r="E43" s="108">
        <v>229.87799999999999</v>
      </c>
      <c r="F43" s="108">
        <v>34.479999999999997</v>
      </c>
    </row>
    <row r="44" spans="1:7" ht="24" customHeight="1">
      <c r="A44" s="122" t="s">
        <v>338</v>
      </c>
      <c r="B44" s="121" t="s">
        <v>313</v>
      </c>
      <c r="C44" s="93" t="s">
        <v>312</v>
      </c>
      <c r="D44" s="114">
        <v>0.15</v>
      </c>
      <c r="E44" s="108">
        <v>461.40929999999997</v>
      </c>
      <c r="F44" s="108">
        <v>69.209999999999994</v>
      </c>
    </row>
    <row r="45" spans="1:7" ht="24" customHeight="1">
      <c r="A45" s="122" t="s">
        <v>339</v>
      </c>
      <c r="B45" s="121" t="s">
        <v>314</v>
      </c>
      <c r="C45" s="93" t="s">
        <v>14</v>
      </c>
      <c r="D45" s="114">
        <v>2.5000000000000001E-2</v>
      </c>
      <c r="E45" s="108">
        <v>78.655500000000004</v>
      </c>
      <c r="F45" s="108">
        <v>1.96</v>
      </c>
    </row>
    <row r="46" spans="1:7" ht="24" customHeight="1">
      <c r="A46" s="122" t="s">
        <v>340</v>
      </c>
      <c r="B46" s="121" t="s">
        <v>315</v>
      </c>
      <c r="C46" s="93" t="s">
        <v>14</v>
      </c>
      <c r="D46" s="114">
        <v>0.05</v>
      </c>
      <c r="E46" s="108">
        <v>606.49379999999996</v>
      </c>
      <c r="F46" s="108">
        <v>30.32</v>
      </c>
    </row>
    <row r="47" spans="1:7" ht="24" customHeight="1">
      <c r="A47" s="122" t="s">
        <v>341</v>
      </c>
      <c r="B47" s="121" t="s">
        <v>316</v>
      </c>
      <c r="C47" s="93" t="s">
        <v>14</v>
      </c>
      <c r="D47" s="114">
        <v>0.125</v>
      </c>
      <c r="E47" s="108">
        <v>30.086100000000002</v>
      </c>
      <c r="F47" s="108">
        <v>3.76</v>
      </c>
    </row>
    <row r="48" spans="1:7" ht="24" customHeight="1">
      <c r="A48" s="122" t="s">
        <v>342</v>
      </c>
      <c r="B48" s="121" t="s">
        <v>317</v>
      </c>
      <c r="C48" s="93" t="s">
        <v>14</v>
      </c>
      <c r="D48" s="114">
        <v>2.5000000000000001E-2</v>
      </c>
      <c r="E48" s="108">
        <v>1407.1167</v>
      </c>
      <c r="F48" s="108">
        <v>35.17</v>
      </c>
    </row>
    <row r="49" spans="1:6" ht="24" customHeight="1">
      <c r="A49" s="122" t="s">
        <v>343</v>
      </c>
      <c r="B49" s="121" t="s">
        <v>318</v>
      </c>
      <c r="C49" s="93" t="s">
        <v>18</v>
      </c>
      <c r="D49" s="114">
        <v>0.15</v>
      </c>
      <c r="E49" s="108">
        <v>29.987099999999998</v>
      </c>
      <c r="F49" s="108">
        <v>4.49</v>
      </c>
    </row>
    <row r="50" spans="1:6" ht="24" customHeight="1">
      <c r="A50" s="122" t="s">
        <v>344</v>
      </c>
      <c r="B50" s="121" t="s">
        <v>319</v>
      </c>
      <c r="C50" s="93" t="s">
        <v>14</v>
      </c>
      <c r="D50" s="114">
        <v>0.05</v>
      </c>
      <c r="E50" s="108">
        <v>540.06479999999999</v>
      </c>
      <c r="F50" s="108">
        <v>27</v>
      </c>
    </row>
    <row r="51" spans="1:6" ht="24" customHeight="1">
      <c r="A51" s="122" t="s">
        <v>345</v>
      </c>
      <c r="B51" s="121" t="s">
        <v>320</v>
      </c>
      <c r="C51" s="93" t="s">
        <v>14</v>
      </c>
      <c r="D51" s="114">
        <v>2.5000000000000001E-2</v>
      </c>
      <c r="E51" s="108">
        <v>1297.5534</v>
      </c>
      <c r="F51" s="108">
        <v>32.43</v>
      </c>
    </row>
    <row r="52" spans="1:6" ht="24" customHeight="1">
      <c r="A52" s="122" t="s">
        <v>346</v>
      </c>
      <c r="B52" s="121" t="s">
        <v>282</v>
      </c>
      <c r="C52" s="93" t="s">
        <v>18</v>
      </c>
      <c r="D52" s="114">
        <v>0.15</v>
      </c>
      <c r="E52" s="108">
        <v>36.491399999999999</v>
      </c>
      <c r="F52" s="108">
        <v>5.47</v>
      </c>
    </row>
    <row r="53" spans="1:6" ht="24" customHeight="1">
      <c r="A53" s="122" t="s">
        <v>347</v>
      </c>
      <c r="B53" s="121" t="s">
        <v>321</v>
      </c>
      <c r="C53" s="93" t="s">
        <v>14</v>
      </c>
      <c r="D53" s="114">
        <v>0.05</v>
      </c>
      <c r="E53" s="108">
        <v>415.02780000000001</v>
      </c>
      <c r="F53" s="108">
        <v>20.75</v>
      </c>
    </row>
    <row r="54" spans="1:6" ht="24" customHeight="1">
      <c r="A54" s="122" t="s">
        <v>348</v>
      </c>
      <c r="B54" s="121" t="s">
        <v>322</v>
      </c>
      <c r="C54" s="93" t="s">
        <v>14</v>
      </c>
      <c r="D54" s="114">
        <v>0.05</v>
      </c>
      <c r="E54" s="108">
        <v>149.41079999999999</v>
      </c>
      <c r="F54" s="108">
        <v>7.47</v>
      </c>
    </row>
    <row r="55" spans="1:6" ht="24" customHeight="1">
      <c r="A55" s="122" t="s">
        <v>349</v>
      </c>
      <c r="B55" s="121" t="s">
        <v>323</v>
      </c>
      <c r="C55" s="93" t="s">
        <v>14</v>
      </c>
      <c r="D55" s="114">
        <v>0.05</v>
      </c>
      <c r="E55" s="108">
        <v>32.105699999999999</v>
      </c>
      <c r="F55" s="108">
        <v>1.6</v>
      </c>
    </row>
    <row r="56" spans="1:6" ht="24" customHeight="1">
      <c r="A56" s="122" t="s">
        <v>350</v>
      </c>
      <c r="B56" s="121" t="s">
        <v>324</v>
      </c>
      <c r="C56" s="93" t="s">
        <v>14</v>
      </c>
      <c r="D56" s="114">
        <v>0.82</v>
      </c>
      <c r="E56" s="108">
        <v>14.355</v>
      </c>
      <c r="F56" s="108">
        <v>11.77</v>
      </c>
    </row>
    <row r="57" spans="1:6" ht="24" customHeight="1">
      <c r="A57" s="122" t="s">
        <v>351</v>
      </c>
      <c r="B57" s="121" t="s">
        <v>325</v>
      </c>
      <c r="C57" s="93" t="s">
        <v>14</v>
      </c>
      <c r="D57" s="114">
        <v>0.19</v>
      </c>
      <c r="E57" s="108">
        <v>14.503500000000001</v>
      </c>
      <c r="F57" s="108">
        <v>2.75</v>
      </c>
    </row>
    <row r="58" spans="1:6" ht="24" customHeight="1">
      <c r="A58" s="122" t="s">
        <v>352</v>
      </c>
      <c r="B58" s="121" t="s">
        <v>161</v>
      </c>
      <c r="C58" s="93" t="s">
        <v>216</v>
      </c>
      <c r="D58" s="114">
        <v>0.17</v>
      </c>
      <c r="E58" s="108">
        <v>150.47999999999999</v>
      </c>
      <c r="F58" s="108">
        <v>25.58</v>
      </c>
    </row>
    <row r="59" spans="1:6" ht="24" customHeight="1">
      <c r="A59" s="122" t="s">
        <v>353</v>
      </c>
      <c r="B59" s="121" t="s">
        <v>301</v>
      </c>
      <c r="C59" s="93" t="s">
        <v>216</v>
      </c>
      <c r="D59" s="114">
        <v>0.05</v>
      </c>
      <c r="E59" s="108">
        <v>249.48</v>
      </c>
      <c r="F59" s="108">
        <v>12.47</v>
      </c>
    </row>
    <row r="60" spans="1:6" ht="24" customHeight="1">
      <c r="A60" s="122" t="s">
        <v>354</v>
      </c>
      <c r="B60" s="121" t="s">
        <v>166</v>
      </c>
      <c r="C60" s="93" t="s">
        <v>216</v>
      </c>
      <c r="D60" s="114">
        <v>0.38</v>
      </c>
      <c r="E60" s="108">
        <v>84.15</v>
      </c>
      <c r="F60" s="108">
        <v>31.97</v>
      </c>
    </row>
    <row r="61" spans="1:6" ht="24" customHeight="1">
      <c r="A61" s="122" t="s">
        <v>355</v>
      </c>
      <c r="B61" s="121" t="s">
        <v>326</v>
      </c>
      <c r="C61" s="93" t="s">
        <v>14</v>
      </c>
      <c r="D61" s="114">
        <v>0.02</v>
      </c>
      <c r="E61" s="108">
        <v>19.8</v>
      </c>
      <c r="F61" s="108">
        <v>0.39</v>
      </c>
    </row>
    <row r="62" spans="1:6" ht="24" customHeight="1">
      <c r="A62" s="122" t="s">
        <v>356</v>
      </c>
      <c r="B62" s="121" t="s">
        <v>167</v>
      </c>
      <c r="C62" s="93" t="s">
        <v>151</v>
      </c>
      <c r="D62" s="114">
        <v>0.5</v>
      </c>
      <c r="E62" s="108">
        <v>16.711199999999998</v>
      </c>
      <c r="F62" s="108">
        <v>8.35</v>
      </c>
    </row>
    <row r="63" spans="1:6" ht="24" customHeight="1">
      <c r="A63" s="122" t="s">
        <v>357</v>
      </c>
      <c r="B63" s="121" t="s">
        <v>327</v>
      </c>
      <c r="C63" s="93" t="s">
        <v>216</v>
      </c>
      <c r="D63" s="114">
        <v>0.14000000000000001</v>
      </c>
      <c r="E63" s="108">
        <v>178.2</v>
      </c>
      <c r="F63" s="108">
        <v>24.94</v>
      </c>
    </row>
    <row r="64" spans="1:6" ht="24" customHeight="1">
      <c r="A64" s="122" t="s">
        <v>358</v>
      </c>
      <c r="B64" s="121" t="s">
        <v>328</v>
      </c>
      <c r="C64" s="93" t="s">
        <v>14</v>
      </c>
      <c r="D64" s="114">
        <v>0.02</v>
      </c>
      <c r="E64" s="108">
        <v>49.747500000000002</v>
      </c>
      <c r="F64" s="108">
        <v>0.99</v>
      </c>
    </row>
    <row r="65" spans="1:7" ht="24" customHeight="1">
      <c r="A65" s="122" t="s">
        <v>359</v>
      </c>
      <c r="B65" s="121" t="s">
        <v>329</v>
      </c>
      <c r="C65" s="93" t="s">
        <v>14</v>
      </c>
      <c r="D65" s="114">
        <v>0.5</v>
      </c>
      <c r="E65" s="108">
        <v>0.64350000000000007</v>
      </c>
      <c r="F65" s="108">
        <v>0.32</v>
      </c>
    </row>
    <row r="66" spans="1:7" ht="24" customHeight="1">
      <c r="A66" s="122" t="s">
        <v>360</v>
      </c>
      <c r="B66" s="121" t="s">
        <v>330</v>
      </c>
      <c r="C66" s="93" t="s">
        <v>14</v>
      </c>
      <c r="D66" s="114">
        <v>0.04</v>
      </c>
      <c r="E66" s="108">
        <v>1.4157</v>
      </c>
      <c r="F66" s="108">
        <v>0.05</v>
      </c>
    </row>
    <row r="67" spans="1:7" ht="24" customHeight="1">
      <c r="A67" s="122" t="s">
        <v>361</v>
      </c>
      <c r="B67" s="121" t="s">
        <v>331</v>
      </c>
      <c r="C67" s="93" t="s">
        <v>14</v>
      </c>
      <c r="D67" s="114">
        <v>0.02</v>
      </c>
      <c r="E67" s="108">
        <v>6.0290999999999997</v>
      </c>
      <c r="F67" s="108">
        <v>0.12</v>
      </c>
    </row>
    <row r="68" spans="1:7" ht="24" customHeight="1">
      <c r="A68" s="122" t="s">
        <v>362</v>
      </c>
      <c r="B68" s="121" t="s">
        <v>332</v>
      </c>
      <c r="C68" s="93" t="s">
        <v>151</v>
      </c>
      <c r="D68" s="114">
        <v>4.2000000000000003E-2</v>
      </c>
      <c r="E68" s="108">
        <v>12.375</v>
      </c>
      <c r="F68" s="108">
        <v>0.51</v>
      </c>
    </row>
    <row r="69" spans="1:7" ht="19.95" customHeight="1">
      <c r="A69" s="96"/>
      <c r="B69" s="92"/>
      <c r="C69" s="92"/>
      <c r="D69" s="110"/>
      <c r="E69" s="97" t="s">
        <v>159</v>
      </c>
      <c r="F69" s="108">
        <v>558.34000000000015</v>
      </c>
    </row>
    <row r="70" spans="1:7" ht="19.95" customHeight="1">
      <c r="A70" s="96"/>
      <c r="B70" s="92"/>
      <c r="C70" s="92"/>
      <c r="D70" s="111"/>
      <c r="E70" s="98" t="s">
        <v>363</v>
      </c>
      <c r="F70" s="112">
        <v>160.91</v>
      </c>
    </row>
    <row r="71" spans="1:7" ht="21" customHeight="1">
      <c r="A71" s="96"/>
      <c r="B71" s="92"/>
      <c r="C71" s="92"/>
      <c r="D71" s="96"/>
      <c r="E71" s="98" t="s">
        <v>160</v>
      </c>
      <c r="F71" s="112">
        <v>719.25000000000011</v>
      </c>
    </row>
    <row r="72" spans="1:7" ht="21" customHeight="1">
      <c r="A72" s="100" t="s">
        <v>69</v>
      </c>
      <c r="B72" s="88" t="s">
        <v>30</v>
      </c>
      <c r="C72" s="93"/>
      <c r="D72" s="114"/>
      <c r="E72" s="115"/>
      <c r="F72" s="115"/>
    </row>
    <row r="73" spans="1:7" ht="20.399999999999999" customHeight="1">
      <c r="A73" s="96" t="s">
        <v>197</v>
      </c>
      <c r="B73" s="89" t="s">
        <v>146</v>
      </c>
      <c r="C73" s="91" t="s">
        <v>145</v>
      </c>
      <c r="D73" s="109">
        <v>0.05</v>
      </c>
      <c r="E73" s="108">
        <v>16.8993</v>
      </c>
      <c r="F73" s="108">
        <v>0.84</v>
      </c>
      <c r="G73" s="85"/>
    </row>
    <row r="74" spans="1:7" ht="24" customHeight="1">
      <c r="A74" s="96" t="s">
        <v>198</v>
      </c>
      <c r="B74" s="89" t="s">
        <v>152</v>
      </c>
      <c r="C74" s="91" t="s">
        <v>145</v>
      </c>
      <c r="D74" s="109">
        <v>7.0000000000000007E-2</v>
      </c>
      <c r="E74" s="108">
        <v>20.879100000000001</v>
      </c>
      <c r="F74" s="108">
        <v>1.46</v>
      </c>
      <c r="G74" s="85"/>
    </row>
    <row r="75" spans="1:7" ht="24" customHeight="1">
      <c r="A75" s="96" t="s">
        <v>199</v>
      </c>
      <c r="B75" s="89" t="s">
        <v>166</v>
      </c>
      <c r="C75" s="91" t="s">
        <v>216</v>
      </c>
      <c r="D75" s="109">
        <v>0.01</v>
      </c>
      <c r="E75" s="108">
        <v>84.15</v>
      </c>
      <c r="F75" s="108">
        <v>0.84</v>
      </c>
      <c r="G75" s="85"/>
    </row>
    <row r="76" spans="1:7" ht="24" customHeight="1">
      <c r="A76" s="96" t="s">
        <v>200</v>
      </c>
      <c r="B76" s="89" t="s">
        <v>161</v>
      </c>
      <c r="C76" s="91" t="s">
        <v>216</v>
      </c>
      <c r="D76" s="109">
        <v>0.01</v>
      </c>
      <c r="E76" s="108">
        <v>150.47999999999999</v>
      </c>
      <c r="F76" s="108">
        <v>1.5</v>
      </c>
      <c r="G76" s="85"/>
    </row>
    <row r="77" spans="1:7" ht="24" customHeight="1">
      <c r="A77" s="96" t="s">
        <v>201</v>
      </c>
      <c r="B77" s="89" t="s">
        <v>167</v>
      </c>
      <c r="C77" s="91" t="s">
        <v>151</v>
      </c>
      <c r="D77" s="109">
        <v>3.0000000000000001E-3</v>
      </c>
      <c r="E77" s="108">
        <v>16.711199999999998</v>
      </c>
      <c r="F77" s="108">
        <v>0.05</v>
      </c>
      <c r="G77" s="85"/>
    </row>
    <row r="78" spans="1:7" ht="24" customHeight="1">
      <c r="A78" s="96" t="s">
        <v>202</v>
      </c>
      <c r="B78" s="89" t="s">
        <v>168</v>
      </c>
      <c r="C78" s="91" t="s">
        <v>151</v>
      </c>
      <c r="D78" s="109">
        <v>2E-3</v>
      </c>
      <c r="E78" s="108">
        <v>20.512799999999999</v>
      </c>
      <c r="F78" s="108">
        <v>0.04</v>
      </c>
      <c r="G78" s="85"/>
    </row>
    <row r="79" spans="1:7" ht="24" customHeight="1">
      <c r="A79" s="96" t="s">
        <v>203</v>
      </c>
      <c r="B79" s="89" t="s">
        <v>169</v>
      </c>
      <c r="C79" s="91" t="s">
        <v>217</v>
      </c>
      <c r="D79" s="109">
        <v>0.01</v>
      </c>
      <c r="E79" s="108">
        <v>8.365499999999999</v>
      </c>
      <c r="F79" s="108">
        <v>0.08</v>
      </c>
      <c r="G79" s="85"/>
    </row>
    <row r="80" spans="1:7" ht="19.95" customHeight="1">
      <c r="A80" s="96"/>
      <c r="B80" s="92"/>
      <c r="C80" s="92"/>
      <c r="D80" s="110"/>
      <c r="E80" s="97" t="s">
        <v>159</v>
      </c>
      <c r="F80" s="108">
        <v>4.8099999999999996</v>
      </c>
    </row>
    <row r="81" spans="1:11" ht="19.95" customHeight="1">
      <c r="A81" s="96"/>
      <c r="B81" s="92"/>
      <c r="C81" s="92"/>
      <c r="D81" s="111"/>
      <c r="E81" s="98" t="s">
        <v>363</v>
      </c>
      <c r="F81" s="112">
        <v>1.39</v>
      </c>
    </row>
    <row r="82" spans="1:11" ht="21" customHeight="1">
      <c r="A82" s="96"/>
      <c r="B82" s="92"/>
      <c r="C82" s="92"/>
      <c r="D82" s="96"/>
      <c r="E82" s="98" t="s">
        <v>160</v>
      </c>
      <c r="F82" s="112">
        <v>6.1999999999999993</v>
      </c>
    </row>
    <row r="83" spans="1:11" s="81" customFormat="1" ht="18" customHeight="1">
      <c r="A83" s="87">
        <v>2</v>
      </c>
      <c r="B83" s="87" t="s">
        <v>235</v>
      </c>
      <c r="C83" s="116"/>
      <c r="D83" s="94"/>
      <c r="E83" s="94"/>
      <c r="F83" s="94"/>
      <c r="G83" s="82"/>
      <c r="H83" s="82"/>
      <c r="I83" s="82"/>
      <c r="J83" s="82"/>
      <c r="K83" s="82"/>
    </row>
    <row r="84" spans="1:11" ht="24" customHeight="1">
      <c r="A84" s="100" t="s">
        <v>65</v>
      </c>
      <c r="B84" s="88" t="s">
        <v>234</v>
      </c>
      <c r="C84" s="93"/>
      <c r="D84" s="114"/>
      <c r="E84" s="115"/>
      <c r="F84" s="115"/>
    </row>
    <row r="85" spans="1:11" ht="21" customHeight="1">
      <c r="A85" s="96" t="s">
        <v>187</v>
      </c>
      <c r="B85" s="89" t="s">
        <v>236</v>
      </c>
      <c r="C85" s="91" t="s">
        <v>145</v>
      </c>
      <c r="D85" s="109">
        <v>1</v>
      </c>
      <c r="E85" s="108">
        <v>15576.66</v>
      </c>
      <c r="F85" s="108">
        <v>15576.66</v>
      </c>
      <c r="G85" s="85"/>
    </row>
    <row r="86" spans="1:11" ht="24" customHeight="1">
      <c r="A86" s="96" t="s">
        <v>188</v>
      </c>
      <c r="B86" s="89" t="s">
        <v>237</v>
      </c>
      <c r="C86" s="91" t="s">
        <v>145</v>
      </c>
      <c r="D86" s="109">
        <v>3</v>
      </c>
      <c r="E86" s="108">
        <v>3203.0954999999999</v>
      </c>
      <c r="F86" s="108">
        <v>9609.2800000000007</v>
      </c>
      <c r="G86" s="85"/>
    </row>
    <row r="87" spans="1:11" ht="19.95" customHeight="1">
      <c r="A87" s="96"/>
      <c r="B87" s="92"/>
      <c r="C87" s="92"/>
      <c r="D87" s="110"/>
      <c r="E87" s="97" t="s">
        <v>159</v>
      </c>
      <c r="F87" s="108">
        <v>25185.940000000002</v>
      </c>
    </row>
    <row r="88" spans="1:11" ht="14.4">
      <c r="A88" s="96"/>
      <c r="B88" s="92"/>
      <c r="C88" s="92"/>
      <c r="D88" s="111"/>
      <c r="E88" s="98" t="s">
        <v>363</v>
      </c>
      <c r="F88" s="112">
        <v>7258.59</v>
      </c>
    </row>
    <row r="89" spans="1:11" ht="21" customHeight="1">
      <c r="A89" s="96"/>
      <c r="B89" s="92"/>
      <c r="C89" s="92"/>
      <c r="D89" s="96"/>
      <c r="E89" s="98" t="s">
        <v>160</v>
      </c>
      <c r="F89" s="112">
        <v>32444.530000000002</v>
      </c>
    </row>
    <row r="90" spans="1:11" s="81" customFormat="1" ht="18" customHeight="1">
      <c r="A90" s="87">
        <v>3</v>
      </c>
      <c r="B90" s="87" t="s">
        <v>8</v>
      </c>
      <c r="C90" s="116"/>
      <c r="D90" s="94"/>
      <c r="E90" s="94"/>
      <c r="F90" s="94"/>
      <c r="G90" s="82"/>
      <c r="H90" s="82"/>
      <c r="I90" s="82"/>
      <c r="J90" s="82"/>
      <c r="K90" s="82"/>
    </row>
    <row r="91" spans="1:11" ht="24" customHeight="1">
      <c r="A91" s="100" t="s">
        <v>55</v>
      </c>
      <c r="B91" s="88" t="s">
        <v>370</v>
      </c>
      <c r="C91" s="93"/>
      <c r="D91" s="114"/>
      <c r="E91" s="115"/>
      <c r="F91" s="115"/>
    </row>
    <row r="92" spans="1:11" ht="21" customHeight="1">
      <c r="A92" s="96" t="s">
        <v>189</v>
      </c>
      <c r="B92" s="89" t="s">
        <v>152</v>
      </c>
      <c r="C92" s="91" t="s">
        <v>145</v>
      </c>
      <c r="D92" s="109">
        <v>0.2</v>
      </c>
      <c r="E92" s="108">
        <v>20.879100000000001</v>
      </c>
      <c r="F92" s="108">
        <v>4.17</v>
      </c>
      <c r="G92" s="85"/>
    </row>
    <row r="93" spans="1:11" ht="24" customHeight="1">
      <c r="A93" s="96" t="s">
        <v>190</v>
      </c>
      <c r="B93" s="89" t="s">
        <v>146</v>
      </c>
      <c r="C93" s="91" t="s">
        <v>145</v>
      </c>
      <c r="D93" s="109">
        <v>0.15</v>
      </c>
      <c r="E93" s="108">
        <v>16.8993</v>
      </c>
      <c r="F93" s="108">
        <v>2.5299999999999998</v>
      </c>
      <c r="G93" s="85"/>
    </row>
    <row r="94" spans="1:11" ht="19.95" customHeight="1">
      <c r="A94" s="96"/>
      <c r="B94" s="92"/>
      <c r="C94" s="92"/>
      <c r="D94" s="110"/>
      <c r="E94" s="97" t="s">
        <v>159</v>
      </c>
      <c r="F94" s="108">
        <v>6.6999999999999993</v>
      </c>
    </row>
    <row r="95" spans="1:11" ht="14.4">
      <c r="A95" s="96"/>
      <c r="B95" s="92"/>
      <c r="C95" s="92"/>
      <c r="D95" s="111"/>
      <c r="E95" s="98" t="s">
        <v>363</v>
      </c>
      <c r="F95" s="112">
        <v>1.93</v>
      </c>
    </row>
    <row r="96" spans="1:11" ht="21" customHeight="1">
      <c r="A96" s="96"/>
      <c r="B96" s="92"/>
      <c r="C96" s="92"/>
      <c r="D96" s="96"/>
      <c r="E96" s="98" t="s">
        <v>160</v>
      </c>
      <c r="F96" s="112">
        <v>8.629999999999999</v>
      </c>
    </row>
    <row r="97" spans="1:7" ht="24" customHeight="1">
      <c r="A97" s="100" t="s">
        <v>204</v>
      </c>
      <c r="B97" s="88" t="s">
        <v>240</v>
      </c>
      <c r="C97" s="93"/>
      <c r="D97" s="114"/>
      <c r="E97" s="115"/>
      <c r="F97" s="115"/>
    </row>
    <row r="98" spans="1:7" ht="21" customHeight="1">
      <c r="A98" s="96" t="s">
        <v>205</v>
      </c>
      <c r="B98" s="89" t="s">
        <v>147</v>
      </c>
      <c r="C98" s="91" t="s">
        <v>145</v>
      </c>
      <c r="D98" s="109">
        <v>0.2</v>
      </c>
      <c r="E98" s="108">
        <v>21.077099999999998</v>
      </c>
      <c r="F98" s="108">
        <v>4.21</v>
      </c>
      <c r="G98" s="85"/>
    </row>
    <row r="99" spans="1:7" ht="24" customHeight="1">
      <c r="A99" s="96" t="s">
        <v>206</v>
      </c>
      <c r="B99" s="89" t="s">
        <v>146</v>
      </c>
      <c r="C99" s="91" t="s">
        <v>145</v>
      </c>
      <c r="D99" s="109">
        <v>0.5</v>
      </c>
      <c r="E99" s="108">
        <v>16.8993</v>
      </c>
      <c r="F99" s="108">
        <v>8.44</v>
      </c>
      <c r="G99" s="85"/>
    </row>
    <row r="100" spans="1:7" ht="19.95" customHeight="1">
      <c r="A100" s="96"/>
      <c r="B100" s="92"/>
      <c r="C100" s="92"/>
      <c r="D100" s="110"/>
      <c r="E100" s="97" t="s">
        <v>159</v>
      </c>
      <c r="F100" s="108">
        <v>12.649999999999999</v>
      </c>
    </row>
    <row r="101" spans="1:7" ht="14.4">
      <c r="A101" s="96"/>
      <c r="B101" s="92"/>
      <c r="C101" s="92"/>
      <c r="D101" s="111"/>
      <c r="E101" s="98" t="s">
        <v>363</v>
      </c>
      <c r="F101" s="112">
        <v>3.65</v>
      </c>
    </row>
    <row r="102" spans="1:7" ht="21" customHeight="1">
      <c r="A102" s="96"/>
      <c r="B102" s="92"/>
      <c r="C102" s="92"/>
      <c r="D102" s="96"/>
      <c r="E102" s="98" t="s">
        <v>160</v>
      </c>
      <c r="F102" s="112">
        <v>16.299999999999997</v>
      </c>
    </row>
    <row r="103" spans="1:7" ht="24" customHeight="1">
      <c r="A103" s="100" t="s">
        <v>377</v>
      </c>
      <c r="B103" s="88" t="s">
        <v>239</v>
      </c>
      <c r="C103" s="93"/>
      <c r="D103" s="114"/>
      <c r="E103" s="115"/>
      <c r="F103" s="115"/>
    </row>
    <row r="104" spans="1:7" ht="21" customHeight="1">
      <c r="A104" s="96" t="s">
        <v>378</v>
      </c>
      <c r="B104" s="89" t="s">
        <v>147</v>
      </c>
      <c r="C104" s="91" t="s">
        <v>145</v>
      </c>
      <c r="D104" s="109">
        <v>1.3</v>
      </c>
      <c r="E104" s="108">
        <v>21.077099999999998</v>
      </c>
      <c r="F104" s="108">
        <v>27.4</v>
      </c>
      <c r="G104" s="85"/>
    </row>
    <row r="105" spans="1:7" ht="20.399999999999999" customHeight="1">
      <c r="A105" s="96" t="s">
        <v>379</v>
      </c>
      <c r="B105" s="89" t="s">
        <v>146</v>
      </c>
      <c r="C105" s="91" t="s">
        <v>145</v>
      </c>
      <c r="D105" s="109">
        <v>13</v>
      </c>
      <c r="E105" s="108">
        <v>16.8993</v>
      </c>
      <c r="F105" s="108">
        <v>219.69</v>
      </c>
      <c r="G105" s="85"/>
    </row>
    <row r="106" spans="1:7" ht="19.95" customHeight="1">
      <c r="A106" s="96"/>
      <c r="B106" s="92"/>
      <c r="C106" s="92"/>
      <c r="D106" s="110"/>
      <c r="E106" s="97" t="s">
        <v>159</v>
      </c>
      <c r="F106" s="108">
        <v>247.09</v>
      </c>
    </row>
    <row r="107" spans="1:7" ht="14.4">
      <c r="A107" s="96"/>
      <c r="B107" s="92"/>
      <c r="C107" s="92"/>
      <c r="D107" s="111"/>
      <c r="E107" s="98" t="s">
        <v>363</v>
      </c>
      <c r="F107" s="112">
        <v>71.209999999999994</v>
      </c>
    </row>
    <row r="108" spans="1:7" ht="21" customHeight="1">
      <c r="A108" s="96"/>
      <c r="B108" s="92"/>
      <c r="C108" s="92"/>
      <c r="D108" s="96"/>
      <c r="E108" s="98" t="s">
        <v>160</v>
      </c>
      <c r="F108" s="112">
        <v>318.3</v>
      </c>
    </row>
    <row r="109" spans="1:7" ht="31.8" customHeight="1">
      <c r="A109" s="100" t="s">
        <v>380</v>
      </c>
      <c r="B109" s="88" t="s">
        <v>374</v>
      </c>
      <c r="C109" s="93"/>
      <c r="D109" s="114"/>
      <c r="E109" s="115"/>
      <c r="F109" s="115"/>
    </row>
    <row r="110" spans="1:7" ht="21" customHeight="1">
      <c r="A110" s="96" t="s">
        <v>381</v>
      </c>
      <c r="B110" s="89" t="s">
        <v>147</v>
      </c>
      <c r="C110" s="91" t="s">
        <v>145</v>
      </c>
      <c r="D110" s="109">
        <v>0.22500000000000001</v>
      </c>
      <c r="E110" s="108">
        <v>21.096899999999998</v>
      </c>
      <c r="F110" s="108">
        <v>4.74</v>
      </c>
      <c r="G110" s="85"/>
    </row>
    <row r="111" spans="1:7" ht="24" customHeight="1">
      <c r="A111" s="96" t="s">
        <v>382</v>
      </c>
      <c r="B111" s="89" t="s">
        <v>146</v>
      </c>
      <c r="C111" s="91" t="s">
        <v>145</v>
      </c>
      <c r="D111" s="109">
        <v>2.3248000000000002</v>
      </c>
      <c r="E111" s="108">
        <v>16.9191</v>
      </c>
      <c r="F111" s="108">
        <v>39.33</v>
      </c>
      <c r="G111" s="85"/>
    </row>
    <row r="112" spans="1:7" ht="19.95" customHeight="1">
      <c r="A112" s="96"/>
      <c r="B112" s="92"/>
      <c r="C112" s="92"/>
      <c r="D112" s="110"/>
      <c r="E112" s="97" t="s">
        <v>159</v>
      </c>
      <c r="F112" s="108">
        <v>44.07</v>
      </c>
    </row>
    <row r="113" spans="1:7" ht="14.4">
      <c r="A113" s="96"/>
      <c r="B113" s="92"/>
      <c r="C113" s="92"/>
      <c r="D113" s="111"/>
      <c r="E113" s="98" t="s">
        <v>363</v>
      </c>
      <c r="F113" s="112">
        <v>12.7</v>
      </c>
    </row>
    <row r="114" spans="1:7" ht="21" customHeight="1">
      <c r="A114" s="96"/>
      <c r="B114" s="92"/>
      <c r="C114" s="92"/>
      <c r="D114" s="96"/>
      <c r="E114" s="98" t="s">
        <v>160</v>
      </c>
      <c r="F114" s="112">
        <v>56.769999999999996</v>
      </c>
    </row>
    <row r="115" spans="1:7" ht="41.4">
      <c r="A115" s="100" t="s">
        <v>383</v>
      </c>
      <c r="B115" s="88" t="s">
        <v>375</v>
      </c>
      <c r="C115" s="93"/>
      <c r="D115" s="114"/>
      <c r="E115" s="115"/>
      <c r="F115" s="115"/>
    </row>
    <row r="116" spans="1:7" ht="35.4" customHeight="1">
      <c r="A116" s="96" t="s">
        <v>391</v>
      </c>
      <c r="B116" s="89" t="s">
        <v>386</v>
      </c>
      <c r="C116" s="91" t="s">
        <v>150</v>
      </c>
      <c r="D116" s="109">
        <v>8.3000000000000001E-3</v>
      </c>
      <c r="E116" s="108">
        <v>205.44480000000001</v>
      </c>
      <c r="F116" s="108">
        <v>1.7</v>
      </c>
      <c r="G116" s="85"/>
    </row>
    <row r="117" spans="1:7" ht="46.8" customHeight="1">
      <c r="A117" s="96" t="s">
        <v>392</v>
      </c>
      <c r="B117" s="89" t="s">
        <v>387</v>
      </c>
      <c r="C117" s="91" t="s">
        <v>150</v>
      </c>
      <c r="D117" s="109">
        <v>1.9800000000000002E-2</v>
      </c>
      <c r="E117" s="108">
        <v>196.74269999999999</v>
      </c>
      <c r="F117" s="108">
        <v>3.89</v>
      </c>
      <c r="G117" s="85"/>
    </row>
    <row r="118" spans="1:7" ht="35.4" customHeight="1">
      <c r="A118" s="96" t="s">
        <v>335</v>
      </c>
      <c r="B118" s="89" t="s">
        <v>388</v>
      </c>
      <c r="C118" s="91" t="s">
        <v>389</v>
      </c>
      <c r="D118" s="109">
        <v>1.0500000000000001E-2</v>
      </c>
      <c r="E118" s="108">
        <v>79.427700000000002</v>
      </c>
      <c r="F118" s="108">
        <v>0.83</v>
      </c>
      <c r="G118" s="85"/>
    </row>
    <row r="119" spans="1:7" ht="43.2" customHeight="1">
      <c r="A119" s="96" t="s">
        <v>393</v>
      </c>
      <c r="B119" s="89" t="s">
        <v>390</v>
      </c>
      <c r="C119" s="91" t="s">
        <v>389</v>
      </c>
      <c r="D119" s="109">
        <v>1.38E-2</v>
      </c>
      <c r="E119" s="108">
        <v>52.578899999999997</v>
      </c>
      <c r="F119" s="108">
        <v>0.72</v>
      </c>
      <c r="G119" s="85"/>
    </row>
    <row r="120" spans="1:7" ht="19.95" customHeight="1">
      <c r="A120" s="96"/>
      <c r="B120" s="92"/>
      <c r="C120" s="92"/>
      <c r="D120" s="110"/>
      <c r="E120" s="97" t="s">
        <v>159</v>
      </c>
      <c r="F120" s="108">
        <v>7.14</v>
      </c>
    </row>
    <row r="121" spans="1:7" ht="14.4">
      <c r="A121" s="96"/>
      <c r="B121" s="92"/>
      <c r="C121" s="92"/>
      <c r="D121" s="111"/>
      <c r="E121" s="98" t="s">
        <v>363</v>
      </c>
      <c r="F121" s="112">
        <v>2.06</v>
      </c>
    </row>
    <row r="122" spans="1:7" ht="21" customHeight="1">
      <c r="A122" s="96"/>
      <c r="B122" s="92"/>
      <c r="C122" s="92"/>
      <c r="D122" s="96"/>
      <c r="E122" s="98" t="s">
        <v>160</v>
      </c>
      <c r="F122" s="112">
        <v>9.1999999999999993</v>
      </c>
    </row>
    <row r="123" spans="1:7" ht="27.6">
      <c r="A123" s="100" t="s">
        <v>384</v>
      </c>
      <c r="B123" s="88" t="s">
        <v>376</v>
      </c>
      <c r="C123" s="93"/>
      <c r="D123" s="114"/>
      <c r="E123" s="115"/>
      <c r="F123" s="115"/>
    </row>
    <row r="124" spans="1:7" ht="45.6" customHeight="1">
      <c r="A124" s="96" t="s">
        <v>394</v>
      </c>
      <c r="B124" s="89" t="s">
        <v>387</v>
      </c>
      <c r="C124" s="91" t="s">
        <v>150</v>
      </c>
      <c r="D124" s="109">
        <v>8.3000000000000001E-3</v>
      </c>
      <c r="E124" s="108">
        <v>196.74269999999999</v>
      </c>
      <c r="F124" s="108">
        <v>1.63</v>
      </c>
      <c r="G124" s="85"/>
    </row>
    <row r="125" spans="1:7" ht="45.6" customHeight="1">
      <c r="A125" s="96" t="s">
        <v>395</v>
      </c>
      <c r="B125" s="89" t="s">
        <v>390</v>
      </c>
      <c r="C125" s="91" t="s">
        <v>389</v>
      </c>
      <c r="D125" s="109">
        <v>3.5999999999999999E-3</v>
      </c>
      <c r="E125" s="108">
        <v>52.578899999999997</v>
      </c>
      <c r="F125" s="108">
        <v>0.18</v>
      </c>
      <c r="G125" s="85"/>
    </row>
    <row r="126" spans="1:7" ht="19.95" customHeight="1">
      <c r="A126" s="96"/>
      <c r="B126" s="92"/>
      <c r="C126" s="92"/>
      <c r="D126" s="110"/>
      <c r="E126" s="97" t="s">
        <v>159</v>
      </c>
      <c r="F126" s="108">
        <v>1.8099999999999998</v>
      </c>
    </row>
    <row r="127" spans="1:7" ht="14.4">
      <c r="A127" s="96"/>
      <c r="B127" s="92"/>
      <c r="C127" s="92"/>
      <c r="D127" s="111"/>
      <c r="E127" s="98" t="s">
        <v>363</v>
      </c>
      <c r="F127" s="112">
        <v>0.52</v>
      </c>
    </row>
    <row r="128" spans="1:7" ht="21" customHeight="1">
      <c r="A128" s="96"/>
      <c r="B128" s="92"/>
      <c r="C128" s="92"/>
      <c r="D128" s="96"/>
      <c r="E128" s="98" t="s">
        <v>160</v>
      </c>
      <c r="F128" s="112">
        <v>2.33</v>
      </c>
    </row>
    <row r="129" spans="1:11" ht="31.8" customHeight="1">
      <c r="A129" s="100" t="s">
        <v>385</v>
      </c>
      <c r="B129" s="88" t="s">
        <v>373</v>
      </c>
      <c r="C129" s="93"/>
      <c r="D129" s="114"/>
      <c r="E129" s="115"/>
      <c r="F129" s="115"/>
    </row>
    <row r="130" spans="1:11" ht="35.4" customHeight="1">
      <c r="A130" s="96" t="s">
        <v>396</v>
      </c>
      <c r="B130" s="89" t="s">
        <v>399</v>
      </c>
      <c r="C130" s="91" t="s">
        <v>150</v>
      </c>
      <c r="D130" s="109">
        <v>2.5000000000000001E-2</v>
      </c>
      <c r="E130" s="108">
        <v>6.9398999999999997</v>
      </c>
      <c r="F130" s="108">
        <v>0.17</v>
      </c>
      <c r="G130" s="85"/>
    </row>
    <row r="131" spans="1:11" ht="30" customHeight="1">
      <c r="A131" s="96" t="s">
        <v>397</v>
      </c>
      <c r="B131" s="89" t="s">
        <v>400</v>
      </c>
      <c r="C131" s="91" t="s">
        <v>389</v>
      </c>
      <c r="D131" s="109">
        <v>4.2000000000000003E-2</v>
      </c>
      <c r="E131" s="108">
        <v>0.68309999999999993</v>
      </c>
      <c r="F131" s="108">
        <v>0.02</v>
      </c>
      <c r="G131" s="85"/>
    </row>
    <row r="132" spans="1:11" ht="21" customHeight="1">
      <c r="A132" s="96" t="s">
        <v>334</v>
      </c>
      <c r="B132" s="89" t="s">
        <v>147</v>
      </c>
      <c r="C132" s="91" t="s">
        <v>145</v>
      </c>
      <c r="D132" s="109">
        <v>4.4999999999999998E-2</v>
      </c>
      <c r="E132" s="108">
        <v>21.096899999999998</v>
      </c>
      <c r="F132" s="108">
        <v>0.94</v>
      </c>
      <c r="G132" s="85"/>
    </row>
    <row r="133" spans="1:11" ht="24" customHeight="1">
      <c r="A133" s="96" t="s">
        <v>398</v>
      </c>
      <c r="B133" s="89" t="s">
        <v>146</v>
      </c>
      <c r="C133" s="91" t="s">
        <v>145</v>
      </c>
      <c r="D133" s="109">
        <v>8.8999999999999996E-2</v>
      </c>
      <c r="E133" s="108">
        <v>16.9191</v>
      </c>
      <c r="F133" s="108">
        <v>1.5</v>
      </c>
      <c r="G133" s="85"/>
    </row>
    <row r="134" spans="1:11" ht="19.95" customHeight="1">
      <c r="A134" s="96"/>
      <c r="B134" s="92"/>
      <c r="C134" s="92"/>
      <c r="D134" s="110"/>
      <c r="E134" s="97" t="s">
        <v>159</v>
      </c>
      <c r="F134" s="108">
        <v>2.63</v>
      </c>
    </row>
    <row r="135" spans="1:11" ht="14.4">
      <c r="A135" s="96"/>
      <c r="B135" s="92"/>
      <c r="C135" s="92"/>
      <c r="D135" s="111"/>
      <c r="E135" s="98" t="s">
        <v>363</v>
      </c>
      <c r="F135" s="112">
        <v>0.76</v>
      </c>
    </row>
    <row r="136" spans="1:11" ht="21" customHeight="1">
      <c r="A136" s="96"/>
      <c r="B136" s="92"/>
      <c r="C136" s="92"/>
      <c r="D136" s="96"/>
      <c r="E136" s="98" t="s">
        <v>160</v>
      </c>
      <c r="F136" s="112">
        <v>3.3899999999999997</v>
      </c>
    </row>
    <row r="137" spans="1:11" s="81" customFormat="1" ht="18" customHeight="1">
      <c r="A137" s="87">
        <v>4</v>
      </c>
      <c r="B137" s="87" t="s">
        <v>8</v>
      </c>
      <c r="C137" s="116"/>
      <c r="D137" s="94"/>
      <c r="E137" s="94"/>
      <c r="F137" s="94"/>
      <c r="G137" s="82"/>
      <c r="H137" s="82"/>
      <c r="I137" s="82"/>
      <c r="J137" s="82"/>
      <c r="K137" s="82"/>
    </row>
    <row r="138" spans="1:11" s="81" customFormat="1" ht="18" customHeight="1">
      <c r="A138" s="87" t="s">
        <v>207</v>
      </c>
      <c r="B138" s="87" t="s">
        <v>401</v>
      </c>
      <c r="C138" s="116"/>
      <c r="D138" s="94"/>
      <c r="E138" s="94"/>
      <c r="F138" s="94"/>
      <c r="G138" s="82"/>
      <c r="H138" s="82"/>
      <c r="I138" s="82"/>
      <c r="J138" s="82"/>
      <c r="K138" s="82"/>
    </row>
    <row r="139" spans="1:11" ht="30.6" customHeight="1">
      <c r="A139" s="100" t="s">
        <v>208</v>
      </c>
      <c r="B139" s="88" t="s">
        <v>402</v>
      </c>
      <c r="C139" s="93"/>
      <c r="D139" s="114"/>
      <c r="E139" s="115"/>
      <c r="F139" s="115"/>
    </row>
    <row r="140" spans="1:11" ht="21" customHeight="1">
      <c r="A140" s="96" t="s">
        <v>413</v>
      </c>
      <c r="B140" s="89" t="s">
        <v>154</v>
      </c>
      <c r="C140" s="91" t="s">
        <v>145</v>
      </c>
      <c r="D140" s="109">
        <v>1</v>
      </c>
      <c r="E140" s="108">
        <v>20.958300000000001</v>
      </c>
      <c r="F140" s="108">
        <v>20.95</v>
      </c>
      <c r="G140" s="85"/>
    </row>
    <row r="141" spans="1:11" ht="21" customHeight="1">
      <c r="A141" s="96" t="s">
        <v>414</v>
      </c>
      <c r="B141" s="89" t="s">
        <v>146</v>
      </c>
      <c r="C141" s="91" t="s">
        <v>145</v>
      </c>
      <c r="D141" s="109">
        <v>1</v>
      </c>
      <c r="E141" s="108">
        <v>16.8993</v>
      </c>
      <c r="F141" s="108">
        <v>16.89</v>
      </c>
      <c r="G141" s="85"/>
    </row>
    <row r="142" spans="1:11" ht="21" customHeight="1">
      <c r="A142" s="96" t="s">
        <v>415</v>
      </c>
      <c r="B142" s="89" t="s">
        <v>170</v>
      </c>
      <c r="C142" s="91" t="s">
        <v>218</v>
      </c>
      <c r="D142" s="109">
        <v>1.7000000000000001E-2</v>
      </c>
      <c r="E142" s="108">
        <v>396.7722</v>
      </c>
      <c r="F142" s="108">
        <v>6.74</v>
      </c>
      <c r="G142" s="85"/>
    </row>
    <row r="143" spans="1:11" ht="24" customHeight="1">
      <c r="A143" s="96" t="s">
        <v>416</v>
      </c>
      <c r="B143" s="89" t="s">
        <v>171</v>
      </c>
      <c r="C143" s="91" t="s">
        <v>218</v>
      </c>
      <c r="D143" s="109">
        <v>0.1</v>
      </c>
      <c r="E143" s="108">
        <v>64.726199999999992</v>
      </c>
      <c r="F143" s="108">
        <v>6.47</v>
      </c>
      <c r="G143" s="85"/>
    </row>
    <row r="144" spans="1:11" ht="24" customHeight="1">
      <c r="A144" s="96" t="s">
        <v>417</v>
      </c>
      <c r="B144" s="89" t="s">
        <v>242</v>
      </c>
      <c r="C144" s="91" t="s">
        <v>215</v>
      </c>
      <c r="D144" s="109">
        <v>1</v>
      </c>
      <c r="E144" s="108">
        <v>61.38</v>
      </c>
      <c r="F144" s="108">
        <v>61.38</v>
      </c>
      <c r="G144" s="85"/>
    </row>
    <row r="145" spans="1:7" ht="19.95" customHeight="1">
      <c r="A145" s="96"/>
      <c r="B145" s="92"/>
      <c r="C145" s="92"/>
      <c r="D145" s="110"/>
      <c r="E145" s="97" t="s">
        <v>159</v>
      </c>
      <c r="F145" s="108">
        <v>112.43</v>
      </c>
    </row>
    <row r="146" spans="1:7" ht="14.4">
      <c r="A146" s="96"/>
      <c r="B146" s="92"/>
      <c r="C146" s="92"/>
      <c r="D146" s="111"/>
      <c r="E146" s="98" t="s">
        <v>363</v>
      </c>
      <c r="F146" s="112">
        <v>32.4</v>
      </c>
    </row>
    <row r="147" spans="1:7" ht="21" customHeight="1">
      <c r="A147" s="96"/>
      <c r="B147" s="92"/>
      <c r="C147" s="92"/>
      <c r="D147" s="96"/>
      <c r="E147" s="98" t="s">
        <v>160</v>
      </c>
      <c r="F147" s="112">
        <v>144.83000000000001</v>
      </c>
    </row>
    <row r="148" spans="1:7" ht="21" customHeight="1">
      <c r="A148" s="127" t="s">
        <v>406</v>
      </c>
      <c r="B148" s="87" t="s">
        <v>403</v>
      </c>
      <c r="C148" s="92"/>
      <c r="D148" s="96"/>
      <c r="E148" s="98"/>
      <c r="F148" s="112"/>
    </row>
    <row r="149" spans="1:7" ht="27.6" customHeight="1">
      <c r="A149" s="100" t="s">
        <v>407</v>
      </c>
      <c r="B149" s="88" t="s">
        <v>404</v>
      </c>
      <c r="C149" s="93"/>
      <c r="D149" s="114"/>
      <c r="E149" s="115"/>
      <c r="F149" s="115"/>
    </row>
    <row r="150" spans="1:7" ht="24" customHeight="1">
      <c r="A150" s="96" t="s">
        <v>418</v>
      </c>
      <c r="B150" s="89" t="s">
        <v>146</v>
      </c>
      <c r="C150" s="91" t="s">
        <v>145</v>
      </c>
      <c r="D150" s="109">
        <v>0.8</v>
      </c>
      <c r="E150" s="108">
        <v>16.8993</v>
      </c>
      <c r="F150" s="108">
        <v>13.51</v>
      </c>
      <c r="G150" s="85"/>
    </row>
    <row r="151" spans="1:7" ht="24" customHeight="1">
      <c r="A151" s="96" t="s">
        <v>419</v>
      </c>
      <c r="B151" s="89" t="s">
        <v>152</v>
      </c>
      <c r="C151" s="91" t="s">
        <v>145</v>
      </c>
      <c r="D151" s="109">
        <v>0.3</v>
      </c>
      <c r="E151" s="108">
        <v>20.879100000000001</v>
      </c>
      <c r="F151" s="108">
        <v>6.26</v>
      </c>
      <c r="G151" s="85"/>
    </row>
    <row r="152" spans="1:7" ht="24" customHeight="1">
      <c r="A152" s="96" t="s">
        <v>420</v>
      </c>
      <c r="B152" s="89" t="s">
        <v>147</v>
      </c>
      <c r="C152" s="91" t="s">
        <v>145</v>
      </c>
      <c r="D152" s="109">
        <v>0.8</v>
      </c>
      <c r="E152" s="108">
        <v>21.077099999999998</v>
      </c>
      <c r="F152" s="108">
        <v>16.86</v>
      </c>
      <c r="G152" s="85"/>
    </row>
    <row r="153" spans="1:7" ht="24" customHeight="1">
      <c r="A153" s="96" t="s">
        <v>421</v>
      </c>
      <c r="B153" s="89" t="s">
        <v>162</v>
      </c>
      <c r="C153" s="91" t="s">
        <v>151</v>
      </c>
      <c r="D153" s="109">
        <v>0.03</v>
      </c>
      <c r="E153" s="108">
        <v>16.6617</v>
      </c>
      <c r="F153" s="108">
        <v>0.49</v>
      </c>
      <c r="G153" s="85"/>
    </row>
    <row r="154" spans="1:7" ht="24" customHeight="1">
      <c r="A154" s="96" t="s">
        <v>422</v>
      </c>
      <c r="B154" s="89" t="s">
        <v>171</v>
      </c>
      <c r="C154" s="91" t="s">
        <v>218</v>
      </c>
      <c r="D154" s="109">
        <v>0.12</v>
      </c>
      <c r="E154" s="108">
        <v>64.726199999999992</v>
      </c>
      <c r="F154" s="108">
        <v>7.76</v>
      </c>
      <c r="G154" s="85"/>
    </row>
    <row r="155" spans="1:7" ht="24" customHeight="1">
      <c r="A155" s="96" t="s">
        <v>423</v>
      </c>
      <c r="B155" s="89" t="s">
        <v>426</v>
      </c>
      <c r="C155" s="91" t="s">
        <v>248</v>
      </c>
      <c r="D155" s="109">
        <v>0.41</v>
      </c>
      <c r="E155" s="108">
        <v>44.055</v>
      </c>
      <c r="F155" s="108">
        <v>18.059999999999999</v>
      </c>
      <c r="G155" s="85"/>
    </row>
    <row r="156" spans="1:7" ht="24" customHeight="1">
      <c r="A156" s="96" t="s">
        <v>424</v>
      </c>
      <c r="B156" s="89" t="s">
        <v>427</v>
      </c>
      <c r="C156" s="91" t="s">
        <v>218</v>
      </c>
      <c r="D156" s="109">
        <v>0.1</v>
      </c>
      <c r="E156" s="108">
        <v>145.0746</v>
      </c>
      <c r="F156" s="108">
        <v>14.5</v>
      </c>
      <c r="G156" s="85"/>
    </row>
    <row r="157" spans="1:7" ht="24" customHeight="1">
      <c r="A157" s="96" t="s">
        <v>425</v>
      </c>
      <c r="B157" s="89" t="s">
        <v>247</v>
      </c>
      <c r="C157" s="91" t="s">
        <v>216</v>
      </c>
      <c r="D157" s="109">
        <v>0.04</v>
      </c>
      <c r="E157" s="108">
        <v>142.56</v>
      </c>
      <c r="F157" s="108">
        <v>5.7</v>
      </c>
      <c r="G157" s="85"/>
    </row>
    <row r="158" spans="1:7" ht="19.95" customHeight="1">
      <c r="A158" s="96"/>
      <c r="B158" s="92"/>
      <c r="C158" s="92"/>
      <c r="D158" s="110"/>
      <c r="E158" s="97" t="s">
        <v>159</v>
      </c>
      <c r="F158" s="108">
        <v>83.14</v>
      </c>
    </row>
    <row r="159" spans="1:7" ht="19.95" customHeight="1">
      <c r="A159" s="96"/>
      <c r="B159" s="92"/>
      <c r="C159" s="92"/>
      <c r="D159" s="111"/>
      <c r="E159" s="98" t="s">
        <v>363</v>
      </c>
      <c r="F159" s="112">
        <v>23.96</v>
      </c>
    </row>
    <row r="160" spans="1:7" ht="14.4">
      <c r="A160" s="96"/>
      <c r="B160" s="92"/>
      <c r="C160" s="92"/>
      <c r="D160" s="96"/>
      <c r="E160" s="98" t="s">
        <v>160</v>
      </c>
      <c r="F160" s="112">
        <v>107.1</v>
      </c>
    </row>
    <row r="161" spans="1:7" ht="21.6" customHeight="1">
      <c r="A161" s="100" t="s">
        <v>408</v>
      </c>
      <c r="B161" s="88" t="s">
        <v>405</v>
      </c>
      <c r="C161" s="93"/>
      <c r="D161" s="114"/>
      <c r="E161" s="115"/>
      <c r="F161" s="115"/>
    </row>
    <row r="162" spans="1:7" ht="19.8" customHeight="1">
      <c r="A162" s="96" t="s">
        <v>428</v>
      </c>
      <c r="B162" s="89" t="s">
        <v>148</v>
      </c>
      <c r="C162" s="91" t="s">
        <v>145</v>
      </c>
      <c r="D162" s="109">
        <v>0.5</v>
      </c>
      <c r="E162" s="108">
        <v>16.9587</v>
      </c>
      <c r="F162" s="108">
        <v>8.4700000000000006</v>
      </c>
      <c r="G162" s="85"/>
    </row>
    <row r="163" spans="1:7" ht="24" customHeight="1">
      <c r="A163" s="96" t="s">
        <v>429</v>
      </c>
      <c r="B163" s="89" t="s">
        <v>147</v>
      </c>
      <c r="C163" s="91" t="s">
        <v>145</v>
      </c>
      <c r="D163" s="109">
        <v>0.59930000000000005</v>
      </c>
      <c r="E163" s="108">
        <v>21.077099999999998</v>
      </c>
      <c r="F163" s="108">
        <v>12.63</v>
      </c>
      <c r="G163" s="85"/>
    </row>
    <row r="164" spans="1:7" ht="19.8" customHeight="1">
      <c r="A164" s="96" t="s">
        <v>430</v>
      </c>
      <c r="B164" s="89" t="s">
        <v>171</v>
      </c>
      <c r="C164" s="91" t="s">
        <v>218</v>
      </c>
      <c r="D164" s="109">
        <v>0.01</v>
      </c>
      <c r="E164" s="108">
        <v>64.726199999999992</v>
      </c>
      <c r="F164" s="108">
        <v>0.64</v>
      </c>
      <c r="G164" s="85"/>
    </row>
    <row r="165" spans="1:7" ht="19.8" customHeight="1">
      <c r="A165" s="96" t="s">
        <v>431</v>
      </c>
      <c r="B165" s="89" t="s">
        <v>426</v>
      </c>
      <c r="C165" s="91" t="s">
        <v>248</v>
      </c>
      <c r="D165" s="109">
        <v>0.15</v>
      </c>
      <c r="E165" s="108">
        <v>44.055</v>
      </c>
      <c r="F165" s="108">
        <v>6.6</v>
      </c>
      <c r="G165" s="85"/>
    </row>
    <row r="166" spans="1:7" ht="19.2" customHeight="1">
      <c r="A166" s="96" t="s">
        <v>432</v>
      </c>
      <c r="B166" s="89" t="s">
        <v>405</v>
      </c>
      <c r="C166" s="91" t="s">
        <v>215</v>
      </c>
      <c r="D166" s="109">
        <v>1.02</v>
      </c>
      <c r="E166" s="108">
        <v>88.01100000000001</v>
      </c>
      <c r="F166" s="108">
        <v>89.77</v>
      </c>
      <c r="G166" s="85"/>
    </row>
    <row r="167" spans="1:7" ht="19.95" customHeight="1">
      <c r="A167" s="96"/>
      <c r="B167" s="92"/>
      <c r="C167" s="92"/>
      <c r="D167" s="110"/>
      <c r="E167" s="97" t="s">
        <v>159</v>
      </c>
      <c r="F167" s="108">
        <v>118.11</v>
      </c>
    </row>
    <row r="168" spans="1:7" ht="19.95" customHeight="1">
      <c r="A168" s="96"/>
      <c r="B168" s="92"/>
      <c r="C168" s="92"/>
      <c r="D168" s="111"/>
      <c r="E168" s="98" t="s">
        <v>363</v>
      </c>
      <c r="F168" s="112">
        <v>34.04</v>
      </c>
    </row>
    <row r="169" spans="1:7" ht="21" customHeight="1">
      <c r="A169" s="96"/>
      <c r="B169" s="92"/>
      <c r="C169" s="92"/>
      <c r="D169" s="96"/>
      <c r="E169" s="98" t="s">
        <v>160</v>
      </c>
      <c r="F169" s="112">
        <v>152.15</v>
      </c>
    </row>
    <row r="170" spans="1:7" ht="24" customHeight="1">
      <c r="A170" s="100" t="s">
        <v>409</v>
      </c>
      <c r="B170" s="88" t="s">
        <v>32</v>
      </c>
      <c r="C170" s="93"/>
      <c r="D170" s="114"/>
      <c r="E170" s="115"/>
      <c r="F170" s="115"/>
    </row>
    <row r="171" spans="1:7" ht="24" customHeight="1">
      <c r="A171" s="96" t="s">
        <v>433</v>
      </c>
      <c r="B171" s="89" t="s">
        <v>146</v>
      </c>
      <c r="C171" s="91" t="s">
        <v>145</v>
      </c>
      <c r="D171" s="109">
        <v>1</v>
      </c>
      <c r="E171" s="108">
        <v>16.8993</v>
      </c>
      <c r="F171" s="108">
        <v>16.89</v>
      </c>
      <c r="G171" s="85"/>
    </row>
    <row r="172" spans="1:7" ht="19.8" customHeight="1">
      <c r="A172" s="96" t="s">
        <v>434</v>
      </c>
      <c r="B172" s="89" t="s">
        <v>171</v>
      </c>
      <c r="C172" s="91" t="s">
        <v>218</v>
      </c>
      <c r="D172" s="109">
        <v>0.23</v>
      </c>
      <c r="E172" s="108">
        <v>64.726199999999992</v>
      </c>
      <c r="F172" s="108">
        <v>14.88</v>
      </c>
      <c r="G172" s="85"/>
    </row>
    <row r="173" spans="1:7" ht="18" customHeight="1">
      <c r="A173" s="96"/>
      <c r="B173" s="92"/>
      <c r="C173" s="92"/>
      <c r="D173" s="110"/>
      <c r="E173" s="97" t="s">
        <v>159</v>
      </c>
      <c r="F173" s="108">
        <v>31.770000000000003</v>
      </c>
    </row>
    <row r="174" spans="1:7" ht="19.95" customHeight="1">
      <c r="A174" s="96"/>
      <c r="B174" s="92"/>
      <c r="C174" s="92"/>
      <c r="D174" s="111"/>
      <c r="E174" s="98" t="s">
        <v>363</v>
      </c>
      <c r="F174" s="112">
        <v>9.16</v>
      </c>
    </row>
    <row r="175" spans="1:7" ht="18.600000000000001" customHeight="1">
      <c r="A175" s="96"/>
      <c r="B175" s="92"/>
      <c r="C175" s="92"/>
      <c r="D175" s="96"/>
      <c r="E175" s="98" t="s">
        <v>160</v>
      </c>
      <c r="F175" s="112">
        <v>40.930000000000007</v>
      </c>
    </row>
    <row r="176" spans="1:7" ht="32.4" customHeight="1">
      <c r="A176" s="100" t="s">
        <v>410</v>
      </c>
      <c r="B176" s="88" t="str">
        <f>PLANILHA!B33</f>
        <v>GUIA (MEIO-FIO) CONCRETO, MOLDADA  IN LOCO  EM TRECHO RETO COM EXTRUSORA, 13 CM BASE X 22 CM ALTURA</v>
      </c>
      <c r="C176" s="93"/>
      <c r="D176" s="114"/>
      <c r="E176" s="115"/>
      <c r="F176" s="115"/>
    </row>
    <row r="177" spans="1:7" ht="30" customHeight="1">
      <c r="A177" s="96" t="s">
        <v>435</v>
      </c>
      <c r="B177" s="89" t="s">
        <v>443</v>
      </c>
      <c r="C177" s="91" t="s">
        <v>150</v>
      </c>
      <c r="D177" s="109">
        <v>1.4E-2</v>
      </c>
      <c r="E177" s="108">
        <v>18.008100000000002</v>
      </c>
      <c r="F177" s="108">
        <v>0.25</v>
      </c>
      <c r="G177" s="85"/>
    </row>
    <row r="178" spans="1:7" ht="30" customHeight="1">
      <c r="A178" s="96" t="s">
        <v>436</v>
      </c>
      <c r="B178" s="89" t="s">
        <v>444</v>
      </c>
      <c r="C178" s="91" t="s">
        <v>389</v>
      </c>
      <c r="D178" s="109">
        <v>7.1999999999999995E-2</v>
      </c>
      <c r="E178" s="108">
        <v>4.5738000000000003</v>
      </c>
      <c r="F178" s="108">
        <v>0.32</v>
      </c>
      <c r="G178" s="85"/>
    </row>
    <row r="179" spans="1:7" ht="30" customHeight="1">
      <c r="A179" s="96" t="s">
        <v>437</v>
      </c>
      <c r="B179" s="89" t="s">
        <v>445</v>
      </c>
      <c r="C179" s="91" t="s">
        <v>218</v>
      </c>
      <c r="D179" s="109">
        <v>2E-3</v>
      </c>
      <c r="E179" s="108">
        <v>578.40750000000003</v>
      </c>
      <c r="F179" s="108">
        <v>1.1499999999999999</v>
      </c>
      <c r="G179" s="85"/>
    </row>
    <row r="180" spans="1:7" ht="20.399999999999999" customHeight="1">
      <c r="A180" s="96" t="s">
        <v>438</v>
      </c>
      <c r="B180" s="89" t="s">
        <v>146</v>
      </c>
      <c r="C180" s="91" t="s">
        <v>145</v>
      </c>
      <c r="D180" s="109">
        <v>0.442</v>
      </c>
      <c r="E180" s="108">
        <v>16.9191</v>
      </c>
      <c r="F180" s="108">
        <v>7.47</v>
      </c>
      <c r="G180" s="85"/>
    </row>
    <row r="181" spans="1:7" ht="19.8" customHeight="1">
      <c r="A181" s="96" t="s">
        <v>439</v>
      </c>
      <c r="B181" s="89" t="s">
        <v>446</v>
      </c>
      <c r="C181" s="91" t="s">
        <v>145</v>
      </c>
      <c r="D181" s="109">
        <v>8.6999999999999994E-2</v>
      </c>
      <c r="E181" s="108">
        <v>17.206199999999999</v>
      </c>
      <c r="F181" s="108">
        <v>1.49</v>
      </c>
      <c r="G181" s="85"/>
    </row>
    <row r="182" spans="1:7" ht="20.399999999999999" customHeight="1">
      <c r="A182" s="96" t="s">
        <v>440</v>
      </c>
      <c r="B182" s="89" t="s">
        <v>147</v>
      </c>
      <c r="C182" s="91" t="s">
        <v>145</v>
      </c>
      <c r="D182" s="109">
        <v>0.221</v>
      </c>
      <c r="E182" s="108">
        <v>21.096899999999998</v>
      </c>
      <c r="F182" s="108">
        <v>4.66</v>
      </c>
      <c r="G182" s="85"/>
    </row>
    <row r="183" spans="1:7" ht="25.8" customHeight="1">
      <c r="A183" s="96" t="s">
        <v>441</v>
      </c>
      <c r="B183" s="89" t="s">
        <v>447</v>
      </c>
      <c r="C183" s="91" t="s">
        <v>218</v>
      </c>
      <c r="D183" s="109">
        <v>7.0000000000000001E-3</v>
      </c>
      <c r="E183" s="108">
        <v>79.2</v>
      </c>
      <c r="F183" s="108">
        <v>0.55000000000000004</v>
      </c>
      <c r="G183" s="85"/>
    </row>
    <row r="184" spans="1:7" ht="33" customHeight="1">
      <c r="A184" s="96" t="s">
        <v>442</v>
      </c>
      <c r="B184" s="89" t="s">
        <v>448</v>
      </c>
      <c r="C184" s="91" t="s">
        <v>218</v>
      </c>
      <c r="D184" s="109">
        <v>0.03</v>
      </c>
      <c r="E184" s="108">
        <v>465.3</v>
      </c>
      <c r="F184" s="108">
        <v>13.95</v>
      </c>
      <c r="G184" s="85"/>
    </row>
    <row r="185" spans="1:7" ht="19.95" customHeight="1">
      <c r="A185" s="96"/>
      <c r="B185" s="92"/>
      <c r="C185" s="92"/>
      <c r="D185" s="110"/>
      <c r="E185" s="97" t="s">
        <v>159</v>
      </c>
      <c r="F185" s="108">
        <v>29.84</v>
      </c>
    </row>
    <row r="186" spans="1:7" ht="19.95" customHeight="1">
      <c r="A186" s="96"/>
      <c r="B186" s="92"/>
      <c r="C186" s="92"/>
      <c r="D186" s="111"/>
      <c r="E186" s="98" t="s">
        <v>363</v>
      </c>
      <c r="F186" s="112">
        <v>8.6</v>
      </c>
    </row>
    <row r="187" spans="1:7" ht="21" customHeight="1">
      <c r="A187" s="96"/>
      <c r="B187" s="92"/>
      <c r="C187" s="92"/>
      <c r="D187" s="96"/>
      <c r="E187" s="98" t="s">
        <v>160</v>
      </c>
      <c r="F187" s="112">
        <v>38.44</v>
      </c>
    </row>
    <row r="188" spans="1:7" ht="29.4" customHeight="1">
      <c r="A188" s="100" t="s">
        <v>411</v>
      </c>
      <c r="B188" s="88" t="s">
        <v>31</v>
      </c>
      <c r="C188" s="93"/>
      <c r="D188" s="114"/>
      <c r="E188" s="115"/>
      <c r="F188" s="115"/>
    </row>
    <row r="189" spans="1:7" ht="24" customHeight="1">
      <c r="A189" s="96" t="s">
        <v>449</v>
      </c>
      <c r="B189" s="89" t="s">
        <v>146</v>
      </c>
      <c r="C189" s="91" t="s">
        <v>145</v>
      </c>
      <c r="D189" s="109">
        <v>0.3</v>
      </c>
      <c r="E189" s="108">
        <v>16.8993</v>
      </c>
      <c r="F189" s="108">
        <v>5.0599999999999996</v>
      </c>
      <c r="G189" s="85"/>
    </row>
    <row r="190" spans="1:7" ht="24" customHeight="1">
      <c r="A190" s="96" t="s">
        <v>450</v>
      </c>
      <c r="B190" s="89" t="s">
        <v>149</v>
      </c>
      <c r="C190" s="91" t="s">
        <v>145</v>
      </c>
      <c r="D190" s="109">
        <v>0.3</v>
      </c>
      <c r="E190" s="108">
        <v>12.1869</v>
      </c>
      <c r="F190" s="108">
        <v>3.65</v>
      </c>
      <c r="G190" s="85"/>
    </row>
    <row r="191" spans="1:7" ht="24" customHeight="1">
      <c r="A191" s="96" t="s">
        <v>451</v>
      </c>
      <c r="B191" s="89" t="s">
        <v>172</v>
      </c>
      <c r="C191" s="91" t="s">
        <v>215</v>
      </c>
      <c r="D191" s="109">
        <v>1.05</v>
      </c>
      <c r="E191" s="108">
        <v>8.4149999999999991</v>
      </c>
      <c r="F191" s="108">
        <v>8.83</v>
      </c>
      <c r="G191" s="85"/>
    </row>
    <row r="192" spans="1:7" ht="24" customHeight="1">
      <c r="A192" s="96" t="s">
        <v>452</v>
      </c>
      <c r="B192" s="89" t="s">
        <v>173</v>
      </c>
      <c r="C192" s="91" t="s">
        <v>218</v>
      </c>
      <c r="D192" s="109">
        <v>0.05</v>
      </c>
      <c r="E192" s="108">
        <v>60.637500000000003</v>
      </c>
      <c r="F192" s="108">
        <v>3.03</v>
      </c>
      <c r="G192" s="85"/>
    </row>
    <row r="193" spans="1:11" ht="19.95" customHeight="1">
      <c r="A193" s="96"/>
      <c r="B193" s="92"/>
      <c r="C193" s="92"/>
      <c r="D193" s="110"/>
      <c r="E193" s="97" t="s">
        <v>159</v>
      </c>
      <c r="F193" s="108">
        <v>20.57</v>
      </c>
    </row>
    <row r="194" spans="1:11" ht="19.95" customHeight="1">
      <c r="A194" s="96"/>
      <c r="B194" s="92"/>
      <c r="C194" s="92"/>
      <c r="D194" s="111"/>
      <c r="E194" s="98" t="s">
        <v>363</v>
      </c>
      <c r="F194" s="112">
        <v>5.93</v>
      </c>
    </row>
    <row r="195" spans="1:11" ht="21" customHeight="1">
      <c r="A195" s="96"/>
      <c r="B195" s="92"/>
      <c r="C195" s="92"/>
      <c r="D195" s="96"/>
      <c r="E195" s="98" t="s">
        <v>160</v>
      </c>
      <c r="F195" s="112">
        <v>26.5</v>
      </c>
    </row>
    <row r="196" spans="1:11" s="81" customFormat="1" ht="18" customHeight="1">
      <c r="A196" s="87">
        <v>5</v>
      </c>
      <c r="B196" s="87" t="s">
        <v>453</v>
      </c>
      <c r="C196" s="116"/>
      <c r="D196" s="94"/>
      <c r="E196" s="94"/>
      <c r="F196" s="94"/>
      <c r="G196" s="82"/>
      <c r="H196" s="82"/>
      <c r="I196" s="82"/>
      <c r="J196" s="82"/>
      <c r="K196" s="82"/>
    </row>
    <row r="197" spans="1:11" ht="27.6" customHeight="1">
      <c r="A197" s="100" t="s">
        <v>209</v>
      </c>
      <c r="B197" s="88" t="s">
        <v>455</v>
      </c>
      <c r="C197" s="93"/>
      <c r="D197" s="114"/>
      <c r="E197" s="115"/>
      <c r="F197" s="115"/>
    </row>
    <row r="198" spans="1:11" ht="24" customHeight="1">
      <c r="A198" s="96" t="s">
        <v>210</v>
      </c>
      <c r="B198" s="89" t="s">
        <v>300</v>
      </c>
      <c r="C198" s="91" t="s">
        <v>145</v>
      </c>
      <c r="D198" s="109">
        <v>0.28000000000000003</v>
      </c>
      <c r="E198" s="108">
        <v>22.136399999999998</v>
      </c>
      <c r="F198" s="108">
        <v>6.19</v>
      </c>
      <c r="G198" s="85"/>
    </row>
    <row r="199" spans="1:11" ht="24" customHeight="1">
      <c r="A199" s="96" t="s">
        <v>211</v>
      </c>
      <c r="B199" s="89" t="s">
        <v>146</v>
      </c>
      <c r="C199" s="91" t="s">
        <v>145</v>
      </c>
      <c r="D199" s="109">
        <v>0.1</v>
      </c>
      <c r="E199" s="108">
        <v>16.8993</v>
      </c>
      <c r="F199" s="108">
        <v>1.68</v>
      </c>
      <c r="G199" s="85"/>
    </row>
    <row r="200" spans="1:11" ht="24" customHeight="1">
      <c r="A200" s="96" t="s">
        <v>212</v>
      </c>
      <c r="B200" s="89" t="s">
        <v>454</v>
      </c>
      <c r="C200" s="91" t="s">
        <v>303</v>
      </c>
      <c r="D200" s="109">
        <v>0.05</v>
      </c>
      <c r="E200" s="108">
        <v>98.752499999999998</v>
      </c>
      <c r="F200" s="108">
        <v>4.93</v>
      </c>
      <c r="G200" s="85"/>
    </row>
    <row r="201" spans="1:11" ht="19.95" customHeight="1">
      <c r="A201" s="96"/>
      <c r="B201" s="92"/>
      <c r="C201" s="92"/>
      <c r="D201" s="110"/>
      <c r="E201" s="97" t="s">
        <v>159</v>
      </c>
      <c r="F201" s="108">
        <v>12.8</v>
      </c>
    </row>
    <row r="202" spans="1:11" ht="19.95" customHeight="1">
      <c r="A202" s="96"/>
      <c r="B202" s="92"/>
      <c r="C202" s="92"/>
      <c r="D202" s="111"/>
      <c r="E202" s="98" t="s">
        <v>363</v>
      </c>
      <c r="F202" s="112">
        <v>3.69</v>
      </c>
    </row>
    <row r="203" spans="1:11" ht="14.4">
      <c r="A203" s="96"/>
      <c r="B203" s="92"/>
      <c r="C203" s="92"/>
      <c r="D203" s="96"/>
      <c r="E203" s="98" t="s">
        <v>160</v>
      </c>
      <c r="F203" s="112">
        <v>16.490000000000002</v>
      </c>
    </row>
    <row r="204" spans="1:11" ht="24" customHeight="1">
      <c r="A204" s="100" t="s">
        <v>213</v>
      </c>
      <c r="B204" s="88" t="s">
        <v>456</v>
      </c>
      <c r="C204" s="93"/>
      <c r="D204" s="114"/>
      <c r="E204" s="115"/>
      <c r="F204" s="115"/>
    </row>
    <row r="205" spans="1:11" ht="19.8" customHeight="1">
      <c r="A205" s="96" t="s">
        <v>214</v>
      </c>
      <c r="B205" s="89" t="s">
        <v>300</v>
      </c>
      <c r="C205" s="91" t="s">
        <v>145</v>
      </c>
      <c r="D205" s="109">
        <v>3.6999999999999998E-2</v>
      </c>
      <c r="E205" s="108">
        <v>22.156199999999998</v>
      </c>
      <c r="F205" s="108">
        <v>0.81</v>
      </c>
      <c r="G205" s="85"/>
    </row>
    <row r="206" spans="1:11" ht="24" customHeight="1">
      <c r="A206" s="96" t="s">
        <v>243</v>
      </c>
      <c r="B206" s="89" t="s">
        <v>146</v>
      </c>
      <c r="C206" s="91" t="s">
        <v>145</v>
      </c>
      <c r="D206" s="109">
        <v>1.6E-2</v>
      </c>
      <c r="E206" s="108">
        <v>16.9191</v>
      </c>
      <c r="F206" s="108">
        <v>0.27</v>
      </c>
      <c r="G206" s="85"/>
    </row>
    <row r="207" spans="1:11" ht="19.8" customHeight="1">
      <c r="A207" s="96" t="s">
        <v>244</v>
      </c>
      <c r="B207" s="89" t="s">
        <v>457</v>
      </c>
      <c r="C207" s="91" t="s">
        <v>151</v>
      </c>
      <c r="D207" s="109">
        <v>0.106</v>
      </c>
      <c r="E207" s="108">
        <v>3.3066</v>
      </c>
      <c r="F207" s="108">
        <v>0.35</v>
      </c>
      <c r="G207" s="85"/>
    </row>
    <row r="208" spans="1:11" ht="19.95" customHeight="1">
      <c r="A208" s="96"/>
      <c r="B208" s="92"/>
      <c r="C208" s="92"/>
      <c r="D208" s="110"/>
      <c r="E208" s="97" t="s">
        <v>159</v>
      </c>
      <c r="F208" s="108">
        <v>1.4300000000000002</v>
      </c>
    </row>
    <row r="209" spans="1:11" ht="19.95" customHeight="1">
      <c r="A209" s="96"/>
      <c r="B209" s="92"/>
      <c r="C209" s="92"/>
      <c r="D209" s="111"/>
      <c r="E209" s="98" t="s">
        <v>363</v>
      </c>
      <c r="F209" s="112">
        <v>0.41</v>
      </c>
    </row>
    <row r="210" spans="1:11" ht="21" customHeight="1">
      <c r="A210" s="96"/>
      <c r="B210" s="92"/>
      <c r="C210" s="92"/>
      <c r="D210" s="96"/>
      <c r="E210" s="98" t="s">
        <v>160</v>
      </c>
      <c r="F210" s="112">
        <v>1.84</v>
      </c>
    </row>
    <row r="211" spans="1:11" s="81" customFormat="1" ht="20.399999999999999" customHeight="1">
      <c r="A211" s="87">
        <v>6</v>
      </c>
      <c r="B211" s="87" t="s">
        <v>12</v>
      </c>
      <c r="C211" s="116"/>
      <c r="D211" s="94"/>
      <c r="E211" s="94"/>
      <c r="F211" s="94"/>
      <c r="G211" s="82"/>
      <c r="H211" s="82"/>
      <c r="I211" s="82"/>
      <c r="J211" s="82"/>
      <c r="K211" s="82"/>
    </row>
    <row r="212" spans="1:11" ht="24" customHeight="1">
      <c r="A212" s="100" t="s">
        <v>219</v>
      </c>
      <c r="B212" s="88" t="s">
        <v>245</v>
      </c>
      <c r="C212" s="93"/>
      <c r="D212" s="114"/>
      <c r="E212" s="115"/>
      <c r="F212" s="115"/>
    </row>
    <row r="213" spans="1:11" ht="24" customHeight="1">
      <c r="A213" s="96" t="s">
        <v>220</v>
      </c>
      <c r="B213" s="89" t="s">
        <v>175</v>
      </c>
      <c r="C213" s="91" t="s">
        <v>218</v>
      </c>
      <c r="D213" s="109">
        <v>0.05</v>
      </c>
      <c r="E213" s="108">
        <v>754.12260000000003</v>
      </c>
      <c r="F213" s="108">
        <v>37.700000000000003</v>
      </c>
      <c r="G213" s="85"/>
    </row>
    <row r="214" spans="1:11" ht="24" customHeight="1">
      <c r="A214" s="96" t="s">
        <v>221</v>
      </c>
      <c r="B214" s="89" t="s">
        <v>148</v>
      </c>
      <c r="C214" s="91" t="s">
        <v>145</v>
      </c>
      <c r="D214" s="109">
        <v>0.6</v>
      </c>
      <c r="E214" s="108">
        <v>16.9587</v>
      </c>
      <c r="F214" s="108">
        <v>10.17</v>
      </c>
      <c r="G214" s="85"/>
    </row>
    <row r="215" spans="1:11" ht="24" customHeight="1">
      <c r="A215" s="96" t="s">
        <v>222</v>
      </c>
      <c r="B215" s="89" t="s">
        <v>147</v>
      </c>
      <c r="C215" s="91" t="s">
        <v>145</v>
      </c>
      <c r="D215" s="109">
        <v>0.6</v>
      </c>
      <c r="E215" s="108">
        <v>21.077099999999998</v>
      </c>
      <c r="F215" s="108">
        <v>12.64</v>
      </c>
      <c r="G215" s="85"/>
    </row>
    <row r="216" spans="1:11" ht="22.8" customHeight="1">
      <c r="A216" s="96" t="s">
        <v>464</v>
      </c>
      <c r="B216" s="89" t="s">
        <v>246</v>
      </c>
      <c r="C216" s="91" t="s">
        <v>151</v>
      </c>
      <c r="D216" s="109">
        <v>0.05</v>
      </c>
      <c r="E216" s="108">
        <v>18.215999999999998</v>
      </c>
      <c r="F216" s="108">
        <v>0.91</v>
      </c>
      <c r="G216" s="85"/>
    </row>
    <row r="217" spans="1:11" ht="24" customHeight="1">
      <c r="A217" s="96" t="s">
        <v>465</v>
      </c>
      <c r="B217" s="89" t="s">
        <v>247</v>
      </c>
      <c r="C217" s="91" t="s">
        <v>216</v>
      </c>
      <c r="D217" s="109">
        <v>8.5000000000000006E-2</v>
      </c>
      <c r="E217" s="108">
        <v>142.56</v>
      </c>
      <c r="F217" s="108">
        <v>12.11</v>
      </c>
      <c r="G217" s="85"/>
    </row>
    <row r="218" spans="1:11" ht="19.95" customHeight="1">
      <c r="A218" s="96"/>
      <c r="B218" s="92"/>
      <c r="C218" s="92"/>
      <c r="D218" s="110"/>
      <c r="E218" s="97" t="s">
        <v>159</v>
      </c>
      <c r="F218" s="108">
        <v>73.53</v>
      </c>
    </row>
    <row r="219" spans="1:11" ht="19.95" customHeight="1">
      <c r="A219" s="96"/>
      <c r="B219" s="92"/>
      <c r="C219" s="92"/>
      <c r="D219" s="111"/>
      <c r="E219" s="98" t="s">
        <v>363</v>
      </c>
      <c r="F219" s="112">
        <v>21.19</v>
      </c>
    </row>
    <row r="220" spans="1:11" ht="21" customHeight="1">
      <c r="A220" s="96"/>
      <c r="B220" s="92"/>
      <c r="C220" s="92"/>
      <c r="D220" s="96"/>
      <c r="E220" s="98" t="s">
        <v>160</v>
      </c>
      <c r="F220" s="112">
        <v>94.72</v>
      </c>
    </row>
    <row r="221" spans="1:11" ht="30.6" customHeight="1">
      <c r="A221" s="100" t="s">
        <v>223</v>
      </c>
      <c r="B221" s="88" t="s">
        <v>13</v>
      </c>
      <c r="C221" s="93"/>
      <c r="D221" s="114"/>
      <c r="E221" s="115"/>
      <c r="F221" s="115"/>
    </row>
    <row r="222" spans="1:11" ht="24" customHeight="1">
      <c r="A222" s="96" t="s">
        <v>224</v>
      </c>
      <c r="B222" s="89" t="s">
        <v>146</v>
      </c>
      <c r="C222" s="91" t="s">
        <v>145</v>
      </c>
      <c r="D222" s="109">
        <v>0.72719999999999996</v>
      </c>
      <c r="E222" s="108">
        <v>16.9191</v>
      </c>
      <c r="F222" s="108">
        <v>12.3</v>
      </c>
      <c r="G222" s="85"/>
    </row>
    <row r="223" spans="1:11" ht="24" customHeight="1">
      <c r="A223" s="96" t="s">
        <v>225</v>
      </c>
      <c r="B223" s="89" t="s">
        <v>149</v>
      </c>
      <c r="C223" s="91" t="s">
        <v>145</v>
      </c>
      <c r="D223" s="109">
        <v>0.18179999999999999</v>
      </c>
      <c r="E223" s="108">
        <v>17.265600000000003</v>
      </c>
      <c r="F223" s="108">
        <v>3.13</v>
      </c>
      <c r="G223" s="85"/>
    </row>
    <row r="224" spans="1:11" ht="36" customHeight="1">
      <c r="A224" s="96" t="s">
        <v>226</v>
      </c>
      <c r="B224" s="89" t="s">
        <v>466</v>
      </c>
      <c r="C224" s="91" t="s">
        <v>14</v>
      </c>
      <c r="D224" s="109">
        <v>1</v>
      </c>
      <c r="E224" s="108">
        <v>42.094800000000006</v>
      </c>
      <c r="F224" s="108">
        <v>42.09</v>
      </c>
      <c r="G224" s="85"/>
    </row>
    <row r="225" spans="1:7" ht="19.95" customHeight="1">
      <c r="A225" s="96"/>
      <c r="B225" s="92"/>
      <c r="C225" s="92"/>
      <c r="D225" s="110"/>
      <c r="E225" s="97" t="s">
        <v>159</v>
      </c>
      <c r="F225" s="108">
        <v>57.52</v>
      </c>
    </row>
    <row r="226" spans="1:7" ht="19.95" customHeight="1">
      <c r="A226" s="96"/>
      <c r="B226" s="92"/>
      <c r="C226" s="92"/>
      <c r="D226" s="111"/>
      <c r="E226" s="98" t="s">
        <v>363</v>
      </c>
      <c r="F226" s="112">
        <v>16.579999999999998</v>
      </c>
    </row>
    <row r="227" spans="1:7" ht="21" customHeight="1">
      <c r="A227" s="96"/>
      <c r="B227" s="92"/>
      <c r="C227" s="92"/>
      <c r="D227" s="96"/>
      <c r="E227" s="98" t="s">
        <v>160</v>
      </c>
      <c r="F227" s="112">
        <v>74.099999999999994</v>
      </c>
    </row>
    <row r="228" spans="1:7" ht="24" customHeight="1">
      <c r="A228" s="100" t="s">
        <v>227</v>
      </c>
      <c r="B228" s="88" t="s">
        <v>34</v>
      </c>
      <c r="C228" s="93"/>
      <c r="D228" s="114"/>
      <c r="E228" s="115"/>
      <c r="F228" s="115"/>
    </row>
    <row r="229" spans="1:7" ht="24" customHeight="1">
      <c r="A229" s="96" t="s">
        <v>228</v>
      </c>
      <c r="B229" s="89" t="s">
        <v>146</v>
      </c>
      <c r="C229" s="91" t="s">
        <v>145</v>
      </c>
      <c r="D229" s="109">
        <v>0.1018</v>
      </c>
      <c r="E229" s="108">
        <v>16.9191</v>
      </c>
      <c r="F229" s="108">
        <v>1.72</v>
      </c>
      <c r="G229" s="85"/>
    </row>
    <row r="230" spans="1:7" ht="24" customHeight="1">
      <c r="A230" s="96" t="s">
        <v>249</v>
      </c>
      <c r="B230" s="89" t="s">
        <v>149</v>
      </c>
      <c r="C230" s="91" t="s">
        <v>145</v>
      </c>
      <c r="D230" s="109">
        <v>2.5499999999999998E-2</v>
      </c>
      <c r="E230" s="108">
        <v>17.265600000000003</v>
      </c>
      <c r="F230" s="108">
        <v>0.44</v>
      </c>
      <c r="G230" s="85"/>
    </row>
    <row r="231" spans="1:7" ht="25.8" customHeight="1">
      <c r="A231" s="96" t="s">
        <v>250</v>
      </c>
      <c r="B231" s="89" t="s">
        <v>157</v>
      </c>
      <c r="C231" s="91" t="s">
        <v>14</v>
      </c>
      <c r="D231" s="109">
        <v>1</v>
      </c>
      <c r="E231" s="108">
        <v>35.273700000000005</v>
      </c>
      <c r="F231" s="108">
        <v>35.270000000000003</v>
      </c>
      <c r="G231" s="85"/>
    </row>
    <row r="232" spans="1:7" ht="19.95" customHeight="1">
      <c r="A232" s="96"/>
      <c r="B232" s="92"/>
      <c r="C232" s="92"/>
      <c r="D232" s="110"/>
      <c r="E232" s="97" t="s">
        <v>159</v>
      </c>
      <c r="F232" s="108">
        <v>37.430000000000007</v>
      </c>
    </row>
    <row r="233" spans="1:7" ht="19.95" customHeight="1">
      <c r="A233" s="96"/>
      <c r="B233" s="92"/>
      <c r="C233" s="92"/>
      <c r="D233" s="111"/>
      <c r="E233" s="98" t="s">
        <v>363</v>
      </c>
      <c r="F233" s="112">
        <v>10.79</v>
      </c>
    </row>
    <row r="234" spans="1:7" ht="21" customHeight="1">
      <c r="A234" s="96"/>
      <c r="B234" s="92"/>
      <c r="C234" s="92"/>
      <c r="D234" s="96"/>
      <c r="E234" s="98" t="s">
        <v>160</v>
      </c>
      <c r="F234" s="112">
        <v>48.220000000000006</v>
      </c>
    </row>
    <row r="235" spans="1:7" ht="30.6" customHeight="1">
      <c r="A235" s="100" t="s">
        <v>229</v>
      </c>
      <c r="B235" s="88" t="s">
        <v>461</v>
      </c>
      <c r="C235" s="93"/>
      <c r="D235" s="114"/>
      <c r="E235" s="115"/>
      <c r="F235" s="115"/>
    </row>
    <row r="236" spans="1:7" ht="24" customHeight="1">
      <c r="A236" s="96" t="s">
        <v>230</v>
      </c>
      <c r="B236" s="89" t="s">
        <v>467</v>
      </c>
      <c r="C236" s="91" t="s">
        <v>468</v>
      </c>
      <c r="D236" s="109">
        <v>8.9999999999999993E-3</v>
      </c>
      <c r="E236" s="108">
        <v>2878.0686000000001</v>
      </c>
      <c r="F236" s="108">
        <v>25.9</v>
      </c>
      <c r="G236" s="85"/>
    </row>
    <row r="237" spans="1:7" ht="24" customHeight="1">
      <c r="A237" s="96" t="s">
        <v>251</v>
      </c>
      <c r="B237" s="89" t="s">
        <v>469</v>
      </c>
      <c r="C237" s="91" t="s">
        <v>18</v>
      </c>
      <c r="D237" s="109">
        <v>0.97</v>
      </c>
      <c r="E237" s="108">
        <v>214.3647</v>
      </c>
      <c r="F237" s="108">
        <v>207.93</v>
      </c>
      <c r="G237" s="85"/>
    </row>
    <row r="238" spans="1:7" ht="30.6" customHeight="1">
      <c r="A238" s="96" t="s">
        <v>252</v>
      </c>
      <c r="B238" s="89" t="s">
        <v>470</v>
      </c>
      <c r="C238" s="91" t="s">
        <v>16</v>
      </c>
      <c r="D238" s="109">
        <v>1</v>
      </c>
      <c r="E238" s="108">
        <v>285.12</v>
      </c>
      <c r="F238" s="108">
        <v>285.12</v>
      </c>
      <c r="G238" s="85"/>
    </row>
    <row r="239" spans="1:7" ht="24" customHeight="1">
      <c r="A239" s="96" t="s">
        <v>253</v>
      </c>
      <c r="B239" s="89" t="s">
        <v>174</v>
      </c>
      <c r="C239" s="91" t="s">
        <v>468</v>
      </c>
      <c r="D239" s="109">
        <v>8.9999999999999993E-3</v>
      </c>
      <c r="E239" s="108">
        <v>50.608799999999995</v>
      </c>
      <c r="F239" s="108">
        <v>0.45</v>
      </c>
      <c r="G239" s="85"/>
    </row>
    <row r="240" spans="1:7" ht="24" customHeight="1">
      <c r="A240" s="96" t="s">
        <v>254</v>
      </c>
      <c r="B240" s="89" t="s">
        <v>147</v>
      </c>
      <c r="C240" s="91" t="s">
        <v>145</v>
      </c>
      <c r="D240" s="109">
        <v>0.3</v>
      </c>
      <c r="E240" s="108">
        <v>21.0276</v>
      </c>
      <c r="F240" s="108">
        <v>6.3</v>
      </c>
      <c r="G240" s="85"/>
    </row>
    <row r="241" spans="1:7" ht="24" customHeight="1">
      <c r="A241" s="96" t="s">
        <v>255</v>
      </c>
      <c r="B241" s="89" t="s">
        <v>471</v>
      </c>
      <c r="C241" s="91" t="s">
        <v>145</v>
      </c>
      <c r="D241" s="109">
        <v>0.3</v>
      </c>
      <c r="E241" s="108">
        <v>16.869599999999998</v>
      </c>
      <c r="F241" s="108">
        <v>5.0599999999999996</v>
      </c>
      <c r="G241" s="85"/>
    </row>
    <row r="242" spans="1:7" ht="19.95" customHeight="1">
      <c r="A242" s="96"/>
      <c r="B242" s="92"/>
      <c r="C242" s="92"/>
      <c r="D242" s="110"/>
      <c r="E242" s="97" t="s">
        <v>159</v>
      </c>
      <c r="F242" s="108">
        <v>530.76</v>
      </c>
    </row>
    <row r="243" spans="1:7" ht="19.95" customHeight="1">
      <c r="A243" s="96"/>
      <c r="B243" s="92"/>
      <c r="C243" s="92"/>
      <c r="D243" s="111"/>
      <c r="E243" s="98" t="s">
        <v>363</v>
      </c>
      <c r="F243" s="112">
        <v>152.97</v>
      </c>
    </row>
    <row r="244" spans="1:7" ht="21" customHeight="1">
      <c r="A244" s="96"/>
      <c r="B244" s="92"/>
      <c r="C244" s="92"/>
      <c r="D244" s="96"/>
      <c r="E244" s="98" t="s">
        <v>160</v>
      </c>
      <c r="F244" s="112">
        <v>683.73</v>
      </c>
    </row>
    <row r="245" spans="1:7" ht="21" customHeight="1">
      <c r="A245" s="100" t="s">
        <v>458</v>
      </c>
      <c r="B245" s="88" t="s">
        <v>462</v>
      </c>
      <c r="C245" s="93"/>
      <c r="D245" s="114"/>
      <c r="E245" s="115"/>
      <c r="F245" s="115"/>
    </row>
    <row r="246" spans="1:7" ht="24" customHeight="1">
      <c r="A246" s="96" t="s">
        <v>472</v>
      </c>
      <c r="B246" s="89" t="s">
        <v>147</v>
      </c>
      <c r="C246" s="91" t="s">
        <v>145</v>
      </c>
      <c r="D246" s="109">
        <v>1.7</v>
      </c>
      <c r="E246" s="108">
        <v>21.077099999999998</v>
      </c>
      <c r="F246" s="108">
        <v>35.83</v>
      </c>
      <c r="G246" s="85"/>
    </row>
    <row r="247" spans="1:7" ht="24" customHeight="1">
      <c r="A247" s="96" t="s">
        <v>473</v>
      </c>
      <c r="B247" s="89" t="s">
        <v>471</v>
      </c>
      <c r="C247" s="91" t="s">
        <v>145</v>
      </c>
      <c r="D247" s="109">
        <v>2</v>
      </c>
      <c r="E247" s="108">
        <v>16.8993</v>
      </c>
      <c r="F247" s="108">
        <v>33.79</v>
      </c>
      <c r="G247" s="85"/>
    </row>
    <row r="248" spans="1:7" ht="27.6" customHeight="1">
      <c r="A248" s="96" t="s">
        <v>474</v>
      </c>
      <c r="B248" s="89" t="s">
        <v>478</v>
      </c>
      <c r="C248" s="91" t="s">
        <v>16</v>
      </c>
      <c r="D248" s="109">
        <v>2</v>
      </c>
      <c r="E248" s="108">
        <v>4158</v>
      </c>
      <c r="F248" s="108">
        <v>8316</v>
      </c>
      <c r="G248" s="85"/>
    </row>
    <row r="249" spans="1:7" ht="31.8" customHeight="1">
      <c r="A249" s="96" t="s">
        <v>475</v>
      </c>
      <c r="B249" s="89" t="s">
        <v>479</v>
      </c>
      <c r="C249" s="91" t="s">
        <v>16</v>
      </c>
      <c r="D249" s="109">
        <v>2</v>
      </c>
      <c r="E249" s="108">
        <v>4719.33</v>
      </c>
      <c r="F249" s="108">
        <v>9438.66</v>
      </c>
      <c r="G249" s="85"/>
    </row>
    <row r="250" spans="1:7" ht="18.600000000000001" customHeight="1">
      <c r="A250" s="96" t="s">
        <v>476</v>
      </c>
      <c r="B250" s="89" t="s">
        <v>480</v>
      </c>
      <c r="C250" s="91" t="s">
        <v>16</v>
      </c>
      <c r="D250" s="109">
        <v>1</v>
      </c>
      <c r="E250" s="108">
        <v>7523.01</v>
      </c>
      <c r="F250" s="108">
        <v>7523.01</v>
      </c>
      <c r="G250" s="85"/>
    </row>
    <row r="251" spans="1:7" ht="24" customHeight="1">
      <c r="A251" s="96" t="s">
        <v>477</v>
      </c>
      <c r="B251" s="89" t="s">
        <v>481</v>
      </c>
      <c r="C251" s="91" t="s">
        <v>16</v>
      </c>
      <c r="D251" s="109">
        <v>1</v>
      </c>
      <c r="E251" s="108">
        <v>1980</v>
      </c>
      <c r="F251" s="108">
        <v>1980</v>
      </c>
      <c r="G251" s="85"/>
    </row>
    <row r="252" spans="1:7" ht="19.95" customHeight="1">
      <c r="A252" s="96"/>
      <c r="B252" s="92"/>
      <c r="C252" s="92"/>
      <c r="D252" s="110"/>
      <c r="E252" s="97" t="s">
        <v>159</v>
      </c>
      <c r="F252" s="108">
        <v>27327.29</v>
      </c>
    </row>
    <row r="253" spans="1:7" ht="19.95" customHeight="1">
      <c r="A253" s="96"/>
      <c r="B253" s="92"/>
      <c r="C253" s="92"/>
      <c r="D253" s="111"/>
      <c r="E253" s="98" t="s">
        <v>363</v>
      </c>
      <c r="F253" s="112">
        <v>7875.72</v>
      </c>
    </row>
    <row r="254" spans="1:7" ht="21" customHeight="1">
      <c r="A254" s="96"/>
      <c r="B254" s="92"/>
      <c r="C254" s="92"/>
      <c r="D254" s="96"/>
      <c r="E254" s="98" t="s">
        <v>160</v>
      </c>
      <c r="F254" s="112">
        <v>35203.01</v>
      </c>
    </row>
    <row r="255" spans="1:7" ht="24" customHeight="1">
      <c r="A255" s="100" t="s">
        <v>459</v>
      </c>
      <c r="B255" s="88" t="s">
        <v>463</v>
      </c>
      <c r="C255" s="93"/>
      <c r="D255" s="114"/>
      <c r="E255" s="115"/>
      <c r="F255" s="115"/>
    </row>
    <row r="256" spans="1:7" ht="18.600000000000001" customHeight="1">
      <c r="A256" s="96" t="s">
        <v>482</v>
      </c>
      <c r="B256" s="89" t="s">
        <v>147</v>
      </c>
      <c r="C256" s="91" t="s">
        <v>145</v>
      </c>
      <c r="D256" s="109">
        <v>1.7</v>
      </c>
      <c r="E256" s="108">
        <v>21.077099999999998</v>
      </c>
      <c r="F256" s="108">
        <v>35.83</v>
      </c>
      <c r="G256" s="85"/>
    </row>
    <row r="257" spans="1:11" ht="18.600000000000001" customHeight="1">
      <c r="A257" s="96" t="s">
        <v>483</v>
      </c>
      <c r="B257" s="89" t="s">
        <v>471</v>
      </c>
      <c r="C257" s="91" t="s">
        <v>145</v>
      </c>
      <c r="D257" s="109">
        <v>2</v>
      </c>
      <c r="E257" s="108">
        <v>16.8993</v>
      </c>
      <c r="F257" s="108">
        <v>33.79</v>
      </c>
      <c r="G257" s="85"/>
    </row>
    <row r="258" spans="1:11" ht="24" customHeight="1">
      <c r="A258" s="96" t="s">
        <v>484</v>
      </c>
      <c r="B258" s="89" t="s">
        <v>490</v>
      </c>
      <c r="C258" s="91" t="s">
        <v>16</v>
      </c>
      <c r="D258" s="109">
        <v>1</v>
      </c>
      <c r="E258" s="108">
        <v>2970</v>
      </c>
      <c r="F258" s="108">
        <v>2970</v>
      </c>
      <c r="G258" s="85"/>
    </row>
    <row r="259" spans="1:11" ht="24" customHeight="1">
      <c r="A259" s="96" t="s">
        <v>485</v>
      </c>
      <c r="B259" s="89" t="s">
        <v>491</v>
      </c>
      <c r="C259" s="91" t="s">
        <v>16</v>
      </c>
      <c r="D259" s="109">
        <v>1</v>
      </c>
      <c r="E259" s="108">
        <v>3960</v>
      </c>
      <c r="F259" s="108">
        <v>3960</v>
      </c>
      <c r="G259" s="85"/>
    </row>
    <row r="260" spans="1:11" ht="24" customHeight="1">
      <c r="A260" s="96" t="s">
        <v>486</v>
      </c>
      <c r="B260" s="89" t="s">
        <v>492</v>
      </c>
      <c r="C260" s="91" t="s">
        <v>16</v>
      </c>
      <c r="D260" s="109">
        <v>1</v>
      </c>
      <c r="E260" s="108">
        <v>3960</v>
      </c>
      <c r="F260" s="108">
        <v>3960</v>
      </c>
      <c r="G260" s="85"/>
    </row>
    <row r="261" spans="1:11" ht="24" customHeight="1">
      <c r="A261" s="96" t="s">
        <v>333</v>
      </c>
      <c r="B261" s="89" t="s">
        <v>493</v>
      </c>
      <c r="C261" s="91" t="s">
        <v>16</v>
      </c>
      <c r="D261" s="109">
        <v>1</v>
      </c>
      <c r="E261" s="108">
        <v>4752</v>
      </c>
      <c r="F261" s="108">
        <v>4752</v>
      </c>
      <c r="G261" s="85"/>
    </row>
    <row r="262" spans="1:11" ht="24" customHeight="1">
      <c r="A262" s="96" t="s">
        <v>487</v>
      </c>
      <c r="B262" s="89" t="s">
        <v>494</v>
      </c>
      <c r="C262" s="91" t="s">
        <v>16</v>
      </c>
      <c r="D262" s="109">
        <v>1</v>
      </c>
      <c r="E262" s="108">
        <v>7722</v>
      </c>
      <c r="F262" s="108">
        <v>7722</v>
      </c>
      <c r="G262" s="85"/>
    </row>
    <row r="263" spans="1:11" ht="24" customHeight="1">
      <c r="A263" s="96" t="s">
        <v>488</v>
      </c>
      <c r="B263" s="89" t="s">
        <v>495</v>
      </c>
      <c r="C263" s="91" t="s">
        <v>16</v>
      </c>
      <c r="D263" s="109">
        <v>1</v>
      </c>
      <c r="E263" s="108">
        <v>4158</v>
      </c>
      <c r="F263" s="108">
        <v>4158</v>
      </c>
      <c r="G263" s="85"/>
    </row>
    <row r="264" spans="1:11" ht="16.2" customHeight="1">
      <c r="A264" s="96" t="s">
        <v>489</v>
      </c>
      <c r="B264" s="89" t="s">
        <v>481</v>
      </c>
      <c r="C264" s="91" t="s">
        <v>16</v>
      </c>
      <c r="D264" s="109">
        <v>1</v>
      </c>
      <c r="E264" s="108">
        <v>1980</v>
      </c>
      <c r="F264" s="108">
        <v>1980</v>
      </c>
      <c r="G264" s="85"/>
    </row>
    <row r="265" spans="1:11" ht="19.95" customHeight="1">
      <c r="A265" s="96"/>
      <c r="B265" s="92"/>
      <c r="C265" s="92"/>
      <c r="D265" s="110"/>
      <c r="E265" s="97" t="s">
        <v>159</v>
      </c>
      <c r="F265" s="108">
        <v>29571.62</v>
      </c>
    </row>
    <row r="266" spans="1:11" ht="19.95" customHeight="1">
      <c r="A266" s="96"/>
      <c r="B266" s="92"/>
      <c r="C266" s="92"/>
      <c r="D266" s="111"/>
      <c r="E266" s="98" t="s">
        <v>363</v>
      </c>
      <c r="F266" s="112">
        <v>8522.5400000000009</v>
      </c>
    </row>
    <row r="267" spans="1:11" ht="16.8" customHeight="1">
      <c r="A267" s="96"/>
      <c r="B267" s="92"/>
      <c r="C267" s="92"/>
      <c r="D267" s="96"/>
      <c r="E267" s="98" t="s">
        <v>160</v>
      </c>
      <c r="F267" s="112">
        <v>38094.160000000003</v>
      </c>
    </row>
    <row r="268" spans="1:11" s="81" customFormat="1" ht="20.399999999999999" customHeight="1">
      <c r="A268" s="87">
        <v>7</v>
      </c>
      <c r="B268" s="87" t="s">
        <v>17</v>
      </c>
      <c r="C268" s="116"/>
      <c r="D268" s="94"/>
      <c r="E268" s="94"/>
      <c r="F268" s="94"/>
      <c r="G268" s="82"/>
      <c r="H268" s="82"/>
      <c r="I268" s="82"/>
      <c r="J268" s="82"/>
      <c r="K268" s="82"/>
    </row>
    <row r="269" spans="1:11" ht="36" customHeight="1">
      <c r="A269" s="100" t="s">
        <v>256</v>
      </c>
      <c r="B269" s="88" t="s">
        <v>260</v>
      </c>
      <c r="C269" s="93"/>
      <c r="D269" s="114"/>
      <c r="E269" s="115"/>
      <c r="F269" s="115"/>
    </row>
    <row r="270" spans="1:11" ht="39.6" customHeight="1">
      <c r="A270" s="96" t="s">
        <v>257</v>
      </c>
      <c r="B270" s="89" t="s">
        <v>155</v>
      </c>
      <c r="C270" s="91" t="s">
        <v>145</v>
      </c>
      <c r="D270" s="109">
        <v>0.03</v>
      </c>
      <c r="E270" s="108">
        <v>17.166599999999999</v>
      </c>
      <c r="F270" s="108">
        <v>0.51</v>
      </c>
      <c r="G270" s="85"/>
    </row>
    <row r="271" spans="1:11" ht="24" customHeight="1">
      <c r="A271" s="96" t="s">
        <v>258</v>
      </c>
      <c r="B271" s="89" t="s">
        <v>153</v>
      </c>
      <c r="C271" s="91" t="s">
        <v>145</v>
      </c>
      <c r="D271" s="109">
        <v>0.06</v>
      </c>
      <c r="E271" s="108">
        <v>21.285</v>
      </c>
      <c r="F271" s="108">
        <v>1.27</v>
      </c>
      <c r="G271" s="85"/>
    </row>
    <row r="272" spans="1:11" ht="24" customHeight="1">
      <c r="A272" s="96" t="s">
        <v>259</v>
      </c>
      <c r="B272" s="89" t="s">
        <v>496</v>
      </c>
      <c r="C272" s="91" t="s">
        <v>14</v>
      </c>
      <c r="D272" s="109">
        <v>1</v>
      </c>
      <c r="E272" s="108">
        <v>56.855699999999999</v>
      </c>
      <c r="F272" s="108">
        <v>56.85</v>
      </c>
      <c r="G272" s="85"/>
    </row>
    <row r="273" spans="1:11" ht="19.8" customHeight="1">
      <c r="A273" s="96"/>
      <c r="B273" s="92"/>
      <c r="C273" s="92"/>
      <c r="D273" s="110"/>
      <c r="E273" s="97" t="s">
        <v>159</v>
      </c>
      <c r="F273" s="108">
        <v>58.63</v>
      </c>
    </row>
    <row r="274" spans="1:11" ht="19.95" customHeight="1">
      <c r="A274" s="96"/>
      <c r="B274" s="92"/>
      <c r="C274" s="92"/>
      <c r="D274" s="111"/>
      <c r="E274" s="98" t="s">
        <v>363</v>
      </c>
      <c r="F274" s="112">
        <v>16.899999999999999</v>
      </c>
    </row>
    <row r="275" spans="1:11" ht="21" customHeight="1">
      <c r="A275" s="96"/>
      <c r="B275" s="92"/>
      <c r="C275" s="92"/>
      <c r="D275" s="96"/>
      <c r="E275" s="98" t="s">
        <v>160</v>
      </c>
      <c r="F275" s="112">
        <v>75.53</v>
      </c>
    </row>
    <row r="276" spans="1:11" s="81" customFormat="1" ht="20.399999999999999" customHeight="1">
      <c r="A276" s="87">
        <v>8</v>
      </c>
      <c r="B276" s="87" t="s">
        <v>498</v>
      </c>
      <c r="C276" s="116"/>
      <c r="D276" s="94"/>
      <c r="E276" s="94"/>
      <c r="F276" s="94"/>
      <c r="G276" s="82"/>
      <c r="H276" s="82"/>
      <c r="I276" s="82"/>
      <c r="J276" s="82"/>
      <c r="K276" s="82"/>
    </row>
    <row r="277" spans="1:11" ht="24" customHeight="1">
      <c r="A277" s="100" t="s">
        <v>261</v>
      </c>
      <c r="B277" s="88" t="s">
        <v>499</v>
      </c>
      <c r="C277" s="93"/>
      <c r="D277" s="114"/>
      <c r="E277" s="115"/>
      <c r="F277" s="115"/>
    </row>
    <row r="278" spans="1:11" ht="24" customHeight="1">
      <c r="A278" s="96" t="s">
        <v>266</v>
      </c>
      <c r="B278" s="89" t="s">
        <v>279</v>
      </c>
      <c r="C278" s="91" t="s">
        <v>145</v>
      </c>
      <c r="D278" s="109">
        <v>0.95</v>
      </c>
      <c r="E278" s="108">
        <v>20.473199999999999</v>
      </c>
      <c r="F278" s="108">
        <v>19.440000000000001</v>
      </c>
      <c r="G278" s="85"/>
    </row>
    <row r="279" spans="1:11" ht="26.4" customHeight="1">
      <c r="A279" s="96" t="s">
        <v>267</v>
      </c>
      <c r="B279" s="89" t="s">
        <v>278</v>
      </c>
      <c r="C279" s="91" t="s">
        <v>145</v>
      </c>
      <c r="D279" s="109">
        <v>0.95</v>
      </c>
      <c r="E279" s="108">
        <v>16.424099999999999</v>
      </c>
      <c r="F279" s="108">
        <v>15.6</v>
      </c>
      <c r="G279" s="85"/>
    </row>
    <row r="280" spans="1:11" ht="30" customHeight="1">
      <c r="A280" s="96" t="s">
        <v>268</v>
      </c>
      <c r="B280" s="89" t="s">
        <v>281</v>
      </c>
      <c r="C280" s="91" t="s">
        <v>284</v>
      </c>
      <c r="D280" s="109">
        <v>1.5E-3</v>
      </c>
      <c r="E280" s="108">
        <v>49.400999999999996</v>
      </c>
      <c r="F280" s="108">
        <v>7.0000000000000007E-2</v>
      </c>
      <c r="G280" s="85"/>
    </row>
    <row r="281" spans="1:11" ht="24" customHeight="1">
      <c r="A281" s="96" t="s">
        <v>269</v>
      </c>
      <c r="B281" s="89" t="s">
        <v>280</v>
      </c>
      <c r="C281" s="91" t="s">
        <v>283</v>
      </c>
      <c r="D281" s="109">
        <v>3.7999999999999999E-2</v>
      </c>
      <c r="E281" s="108">
        <v>8.91</v>
      </c>
      <c r="F281" s="108">
        <v>0.33</v>
      </c>
      <c r="G281" s="85"/>
    </row>
    <row r="282" spans="1:11" ht="24" customHeight="1">
      <c r="A282" s="96" t="s">
        <v>270</v>
      </c>
      <c r="B282" s="89" t="s">
        <v>497</v>
      </c>
      <c r="C282" s="91" t="s">
        <v>14</v>
      </c>
      <c r="D282" s="109">
        <v>1</v>
      </c>
      <c r="E282" s="108">
        <v>5.742</v>
      </c>
      <c r="F282" s="108">
        <v>5.74</v>
      </c>
      <c r="G282" s="85"/>
    </row>
    <row r="283" spans="1:11" ht="24" customHeight="1">
      <c r="A283" s="96" t="s">
        <v>271</v>
      </c>
      <c r="B283" s="89" t="s">
        <v>282</v>
      </c>
      <c r="C283" s="91" t="s">
        <v>18</v>
      </c>
      <c r="D283" s="109">
        <v>1.01</v>
      </c>
      <c r="E283" s="108">
        <v>16.968600000000002</v>
      </c>
      <c r="F283" s="108">
        <v>17.13</v>
      </c>
      <c r="G283" s="85"/>
    </row>
    <row r="284" spans="1:11" ht="19.95" customHeight="1">
      <c r="A284" s="96"/>
      <c r="B284" s="92"/>
      <c r="C284" s="92"/>
      <c r="D284" s="110"/>
      <c r="E284" s="97" t="s">
        <v>159</v>
      </c>
      <c r="F284" s="108">
        <v>58.31</v>
      </c>
    </row>
    <row r="285" spans="1:11" ht="19.95" customHeight="1">
      <c r="A285" s="96"/>
      <c r="B285" s="92"/>
      <c r="C285" s="92"/>
      <c r="D285" s="111"/>
      <c r="E285" s="98" t="s">
        <v>363</v>
      </c>
      <c r="F285" s="112">
        <v>16.8</v>
      </c>
    </row>
    <row r="286" spans="1:11" ht="21" customHeight="1">
      <c r="A286" s="96"/>
      <c r="B286" s="92"/>
      <c r="C286" s="92"/>
      <c r="D286" s="96"/>
      <c r="E286" s="98" t="s">
        <v>160</v>
      </c>
      <c r="F286" s="112">
        <v>75.11</v>
      </c>
    </row>
    <row r="287" spans="1:11" ht="30.6" customHeight="1">
      <c r="A287" s="100" t="s">
        <v>262</v>
      </c>
      <c r="B287" s="88" t="s">
        <v>502</v>
      </c>
      <c r="C287" s="93"/>
      <c r="D287" s="114"/>
      <c r="E287" s="115"/>
      <c r="F287" s="115"/>
    </row>
    <row r="288" spans="1:11" ht="30" customHeight="1">
      <c r="A288" s="96" t="s">
        <v>272</v>
      </c>
      <c r="B288" s="89" t="s">
        <v>146</v>
      </c>
      <c r="C288" s="91" t="s">
        <v>145</v>
      </c>
      <c r="D288" s="109">
        <v>1.4800000000000001E-2</v>
      </c>
      <c r="E288" s="108">
        <v>16.9191</v>
      </c>
      <c r="F288" s="108">
        <v>0.25</v>
      </c>
      <c r="G288" s="85"/>
    </row>
    <row r="289" spans="1:7" ht="24" customHeight="1">
      <c r="A289" s="96" t="s">
        <v>273</v>
      </c>
      <c r="B289" s="89" t="s">
        <v>147</v>
      </c>
      <c r="C289" s="91" t="s">
        <v>145</v>
      </c>
      <c r="D289" s="109">
        <v>4.8999999999999998E-3</v>
      </c>
      <c r="E289" s="108">
        <v>21.096899999999998</v>
      </c>
      <c r="F289" s="108">
        <v>0.1</v>
      </c>
      <c r="G289" s="85"/>
    </row>
    <row r="290" spans="1:7" ht="28.2" customHeight="1">
      <c r="A290" s="96" t="s">
        <v>274</v>
      </c>
      <c r="B290" s="89" t="s">
        <v>156</v>
      </c>
      <c r="C290" s="91" t="s">
        <v>18</v>
      </c>
      <c r="D290" s="109">
        <v>1.0029999999999999</v>
      </c>
      <c r="E290" s="108">
        <v>10.6128</v>
      </c>
      <c r="F290" s="108">
        <v>10.64</v>
      </c>
      <c r="G290" s="85"/>
    </row>
    <row r="291" spans="1:7" ht="19.95" customHeight="1">
      <c r="A291" s="96"/>
      <c r="B291" s="92"/>
      <c r="C291" s="92"/>
      <c r="D291" s="110"/>
      <c r="E291" s="97" t="s">
        <v>159</v>
      </c>
      <c r="F291" s="108">
        <v>10.99</v>
      </c>
    </row>
    <row r="292" spans="1:7" ht="19.95" customHeight="1">
      <c r="A292" s="96"/>
      <c r="B292" s="92"/>
      <c r="C292" s="92"/>
      <c r="D292" s="111"/>
      <c r="E292" s="98" t="s">
        <v>363</v>
      </c>
      <c r="F292" s="112">
        <v>3.17</v>
      </c>
    </row>
    <row r="293" spans="1:7" ht="21" customHeight="1">
      <c r="A293" s="96"/>
      <c r="B293" s="92"/>
      <c r="C293" s="92"/>
      <c r="D293" s="96"/>
      <c r="E293" s="98" t="s">
        <v>160</v>
      </c>
      <c r="F293" s="112">
        <v>14.16</v>
      </c>
    </row>
    <row r="294" spans="1:7" ht="29.4" customHeight="1">
      <c r="A294" s="100" t="s">
        <v>263</v>
      </c>
      <c r="B294" s="88" t="s">
        <v>501</v>
      </c>
      <c r="C294" s="93"/>
      <c r="D294" s="114"/>
      <c r="E294" s="115"/>
      <c r="F294" s="115"/>
    </row>
    <row r="295" spans="1:7" ht="24" customHeight="1">
      <c r="A295" s="96" t="s">
        <v>275</v>
      </c>
      <c r="B295" s="89" t="s">
        <v>174</v>
      </c>
      <c r="C295" s="91" t="s">
        <v>218</v>
      </c>
      <c r="D295" s="109">
        <v>1.1100000000000001</v>
      </c>
      <c r="E295" s="108">
        <v>50.697900000000004</v>
      </c>
      <c r="F295" s="108">
        <v>56.27</v>
      </c>
      <c r="G295" s="85"/>
    </row>
    <row r="296" spans="1:7" ht="24" customHeight="1">
      <c r="A296" s="96" t="s">
        <v>276</v>
      </c>
      <c r="B296" s="89" t="s">
        <v>176</v>
      </c>
      <c r="C296" s="91" t="s">
        <v>218</v>
      </c>
      <c r="D296" s="109">
        <v>6.0999999999999999E-2</v>
      </c>
      <c r="E296" s="108">
        <v>626.54129999999998</v>
      </c>
      <c r="F296" s="108">
        <v>38.21</v>
      </c>
      <c r="G296" s="85"/>
    </row>
    <row r="297" spans="1:7" ht="24" customHeight="1">
      <c r="A297" s="96" t="s">
        <v>277</v>
      </c>
      <c r="B297" s="89" t="s">
        <v>33</v>
      </c>
      <c r="C297" s="91" t="s">
        <v>218</v>
      </c>
      <c r="D297" s="109">
        <v>8.5000000000000006E-2</v>
      </c>
      <c r="E297" s="108">
        <v>3132.0036</v>
      </c>
      <c r="F297" s="108">
        <v>266.22000000000003</v>
      </c>
      <c r="G297" s="85"/>
    </row>
    <row r="298" spans="1:7" ht="24" customHeight="1">
      <c r="A298" s="96" t="s">
        <v>503</v>
      </c>
      <c r="B298" s="89" t="s">
        <v>177</v>
      </c>
      <c r="C298" s="91" t="s">
        <v>215</v>
      </c>
      <c r="D298" s="109">
        <v>3.04</v>
      </c>
      <c r="E298" s="108">
        <v>91.020600000000002</v>
      </c>
      <c r="F298" s="108">
        <v>276.7</v>
      </c>
      <c r="G298" s="85"/>
    </row>
    <row r="299" spans="1:7" ht="24" customHeight="1">
      <c r="A299" s="96" t="s">
        <v>504</v>
      </c>
      <c r="B299" s="89" t="s">
        <v>179</v>
      </c>
      <c r="C299" s="91" t="s">
        <v>215</v>
      </c>
      <c r="D299" s="109">
        <v>3.13</v>
      </c>
      <c r="E299" s="108">
        <v>10.692</v>
      </c>
      <c r="F299" s="108">
        <v>33.46</v>
      </c>
      <c r="G299" s="85"/>
    </row>
    <row r="300" spans="1:7" ht="24" customHeight="1">
      <c r="A300" s="96" t="s">
        <v>505</v>
      </c>
      <c r="B300" s="89" t="s">
        <v>178</v>
      </c>
      <c r="C300" s="91" t="s">
        <v>215</v>
      </c>
      <c r="D300" s="109">
        <v>3.13</v>
      </c>
      <c r="E300" s="108">
        <v>43.530299999999997</v>
      </c>
      <c r="F300" s="108">
        <v>136.24</v>
      </c>
      <c r="G300" s="85"/>
    </row>
    <row r="301" spans="1:7" ht="24" customHeight="1">
      <c r="A301" s="96" t="s">
        <v>506</v>
      </c>
      <c r="B301" s="89" t="s">
        <v>180</v>
      </c>
      <c r="C301" s="91" t="s">
        <v>215</v>
      </c>
      <c r="D301" s="109">
        <v>0.64</v>
      </c>
      <c r="E301" s="108">
        <v>48.203099999999999</v>
      </c>
      <c r="F301" s="108">
        <v>30.84</v>
      </c>
      <c r="G301" s="85"/>
    </row>
    <row r="302" spans="1:7" ht="19.95" customHeight="1">
      <c r="A302" s="96"/>
      <c r="B302" s="92"/>
      <c r="C302" s="92"/>
      <c r="D302" s="110"/>
      <c r="E302" s="97" t="s">
        <v>159</v>
      </c>
      <c r="F302" s="108">
        <v>837.94000000000017</v>
      </c>
    </row>
    <row r="303" spans="1:7" ht="19.95" customHeight="1">
      <c r="A303" s="96"/>
      <c r="B303" s="92"/>
      <c r="C303" s="92"/>
      <c r="D303" s="111"/>
      <c r="E303" s="98" t="s">
        <v>363</v>
      </c>
      <c r="F303" s="112">
        <v>241.49</v>
      </c>
    </row>
    <row r="304" spans="1:7" ht="21" customHeight="1">
      <c r="A304" s="96"/>
      <c r="B304" s="92"/>
      <c r="C304" s="92"/>
      <c r="D304" s="96"/>
      <c r="E304" s="98" t="s">
        <v>160</v>
      </c>
      <c r="F304" s="112">
        <v>1079.4300000000003</v>
      </c>
    </row>
    <row r="305" spans="1:7" ht="26.4" customHeight="1">
      <c r="A305" s="100" t="s">
        <v>264</v>
      </c>
      <c r="B305" s="88" t="s">
        <v>32</v>
      </c>
      <c r="C305" s="93"/>
      <c r="D305" s="114"/>
      <c r="E305" s="115"/>
      <c r="F305" s="115"/>
    </row>
    <row r="306" spans="1:7" ht="30" customHeight="1">
      <c r="A306" s="96" t="s">
        <v>285</v>
      </c>
      <c r="B306" s="89" t="s">
        <v>146</v>
      </c>
      <c r="C306" s="91" t="s">
        <v>145</v>
      </c>
      <c r="D306" s="109">
        <v>1</v>
      </c>
      <c r="E306" s="108">
        <v>16.8993</v>
      </c>
      <c r="F306" s="108">
        <v>16.89</v>
      </c>
      <c r="G306" s="85"/>
    </row>
    <row r="307" spans="1:7" ht="24" customHeight="1">
      <c r="A307" s="96" t="s">
        <v>286</v>
      </c>
      <c r="B307" s="89" t="s">
        <v>171</v>
      </c>
      <c r="C307" s="91" t="s">
        <v>218</v>
      </c>
      <c r="D307" s="109">
        <v>0.23</v>
      </c>
      <c r="E307" s="108">
        <v>64.726199999999992</v>
      </c>
      <c r="F307" s="108">
        <v>14.88</v>
      </c>
      <c r="G307" s="85"/>
    </row>
    <row r="308" spans="1:7" ht="19.95" customHeight="1">
      <c r="A308" s="96"/>
      <c r="B308" s="92"/>
      <c r="C308" s="92"/>
      <c r="D308" s="110"/>
      <c r="E308" s="97" t="s">
        <v>159</v>
      </c>
      <c r="F308" s="108">
        <v>31.770000000000003</v>
      </c>
    </row>
    <row r="309" spans="1:7" ht="19.95" customHeight="1">
      <c r="A309" s="96"/>
      <c r="B309" s="92"/>
      <c r="C309" s="92"/>
      <c r="D309" s="111"/>
      <c r="E309" s="98" t="s">
        <v>363</v>
      </c>
      <c r="F309" s="112">
        <v>9.16</v>
      </c>
    </row>
    <row r="310" spans="1:7" ht="21" customHeight="1">
      <c r="A310" s="96"/>
      <c r="B310" s="92"/>
      <c r="C310" s="92"/>
      <c r="D310" s="96"/>
      <c r="E310" s="98" t="s">
        <v>160</v>
      </c>
      <c r="F310" s="112">
        <v>40.930000000000007</v>
      </c>
    </row>
    <row r="311" spans="1:7" ht="26.4" customHeight="1">
      <c r="A311" s="100" t="s">
        <v>265</v>
      </c>
      <c r="B311" s="88" t="s">
        <v>32</v>
      </c>
      <c r="C311" s="93"/>
      <c r="D311" s="114"/>
      <c r="E311" s="115"/>
      <c r="F311" s="115"/>
    </row>
    <row r="312" spans="1:7" ht="30" customHeight="1">
      <c r="A312" s="96" t="s">
        <v>510</v>
      </c>
      <c r="B312" s="89" t="s">
        <v>279</v>
      </c>
      <c r="C312" s="91" t="s">
        <v>145</v>
      </c>
      <c r="D312" s="109">
        <v>0.35199999999999998</v>
      </c>
      <c r="E312" s="108">
        <v>20.4237</v>
      </c>
      <c r="F312" s="108">
        <v>7.18</v>
      </c>
      <c r="G312" s="85"/>
    </row>
    <row r="313" spans="1:7" ht="30" customHeight="1">
      <c r="A313" s="96" t="s">
        <v>511</v>
      </c>
      <c r="B313" s="89" t="s">
        <v>278</v>
      </c>
      <c r="C313" s="91" t="s">
        <v>145</v>
      </c>
      <c r="D313" s="109">
        <v>0.52</v>
      </c>
      <c r="E313" s="108">
        <v>16.394399999999997</v>
      </c>
      <c r="F313" s="108">
        <v>8.52</v>
      </c>
      <c r="G313" s="85"/>
    </row>
    <row r="314" spans="1:7" ht="24" customHeight="1">
      <c r="A314" s="96" t="s">
        <v>512</v>
      </c>
      <c r="B314" s="89" t="s">
        <v>513</v>
      </c>
      <c r="C314" s="91" t="s">
        <v>16</v>
      </c>
      <c r="D314" s="109">
        <v>1</v>
      </c>
      <c r="E314" s="108">
        <v>149.57910000000001</v>
      </c>
      <c r="F314" s="108">
        <v>149.57</v>
      </c>
      <c r="G314" s="85"/>
    </row>
    <row r="315" spans="1:7" ht="19.95" customHeight="1">
      <c r="A315" s="96"/>
      <c r="B315" s="92"/>
      <c r="C315" s="92"/>
      <c r="D315" s="110"/>
      <c r="E315" s="97" t="s">
        <v>159</v>
      </c>
      <c r="F315" s="108">
        <v>165.26999999999998</v>
      </c>
    </row>
    <row r="316" spans="1:7" ht="19.95" customHeight="1">
      <c r="A316" s="96"/>
      <c r="B316" s="92"/>
      <c r="C316" s="92"/>
      <c r="D316" s="111"/>
      <c r="E316" s="98" t="s">
        <v>363</v>
      </c>
      <c r="F316" s="112">
        <v>47.63</v>
      </c>
    </row>
    <row r="317" spans="1:7" ht="21" customHeight="1">
      <c r="A317" s="96"/>
      <c r="B317" s="92"/>
      <c r="C317" s="92"/>
      <c r="D317" s="96"/>
      <c r="E317" s="98" t="s">
        <v>160</v>
      </c>
      <c r="F317" s="112">
        <v>212.89999999999998</v>
      </c>
    </row>
    <row r="318" spans="1:7" ht="21" customHeight="1">
      <c r="A318" s="127">
        <v>9</v>
      </c>
      <c r="B318" s="90" t="s">
        <v>507</v>
      </c>
      <c r="C318" s="92"/>
      <c r="D318" s="96"/>
      <c r="E318" s="98"/>
      <c r="F318" s="112"/>
    </row>
    <row r="319" spans="1:7" ht="24" customHeight="1">
      <c r="A319" s="100" t="s">
        <v>287</v>
      </c>
      <c r="B319" s="88" t="s">
        <v>508</v>
      </c>
      <c r="C319" s="93"/>
      <c r="D319" s="114"/>
      <c r="E319" s="115"/>
      <c r="F319" s="115"/>
    </row>
    <row r="320" spans="1:7" ht="24" customHeight="1">
      <c r="A320" s="96" t="s">
        <v>288</v>
      </c>
      <c r="B320" s="89" t="s">
        <v>146</v>
      </c>
      <c r="C320" s="91" t="s">
        <v>145</v>
      </c>
      <c r="D320" s="109">
        <v>0.16500000000000001</v>
      </c>
      <c r="E320" s="108">
        <v>16.9191</v>
      </c>
      <c r="F320" s="108">
        <v>2.79</v>
      </c>
      <c r="G320" s="85"/>
    </row>
    <row r="321" spans="1:6" ht="19.95" customHeight="1">
      <c r="A321" s="96"/>
      <c r="B321" s="92"/>
      <c r="C321" s="92"/>
      <c r="D321" s="110"/>
      <c r="E321" s="97" t="s">
        <v>159</v>
      </c>
      <c r="F321" s="108">
        <v>2.79</v>
      </c>
    </row>
    <row r="322" spans="1:6" ht="19.95" customHeight="1">
      <c r="A322" s="96"/>
      <c r="B322" s="92"/>
      <c r="C322" s="92"/>
      <c r="D322" s="111"/>
      <c r="E322" s="98" t="s">
        <v>363</v>
      </c>
      <c r="F322" s="112">
        <v>0.8</v>
      </c>
    </row>
    <row r="323" spans="1:6" ht="21" customHeight="1">
      <c r="A323" s="96"/>
      <c r="B323" s="92"/>
      <c r="C323" s="92"/>
      <c r="D323" s="96"/>
      <c r="E323" s="98" t="s">
        <v>160</v>
      </c>
      <c r="F323" s="112">
        <v>3.59</v>
      </c>
    </row>
    <row r="324" spans="1:6" ht="14.4">
      <c r="C324" s="116"/>
    </row>
    <row r="325" spans="1:6" ht="14.4">
      <c r="C325" s="116"/>
    </row>
    <row r="326" spans="1:6" ht="14.4">
      <c r="C326" s="116"/>
    </row>
    <row r="327" spans="1:6" ht="15.6">
      <c r="C327" s="116"/>
      <c r="E327" s="138" t="s">
        <v>521</v>
      </c>
      <c r="F327" s="138"/>
    </row>
  </sheetData>
  <mergeCells count="9">
    <mergeCell ref="A7:E7"/>
    <mergeCell ref="A8:F8"/>
    <mergeCell ref="E327:F327"/>
    <mergeCell ref="A1:F1"/>
    <mergeCell ref="A2:F2"/>
    <mergeCell ref="A3:F3"/>
    <mergeCell ref="A4:F4"/>
    <mergeCell ref="A5:F5"/>
    <mergeCell ref="A6:F6"/>
  </mergeCells>
  <phoneticPr fontId="40" type="noConversion"/>
  <pageMargins left="0.51181102362204722" right="0.51181102362204722" top="0.82107843137254899" bottom="0.74225490196078436" header="3.937007874015748E-2" footer="7.874015748031496E-2"/>
  <pageSetup paperSize="9" scale="66" fitToHeight="0" orientation="portrait" r:id="rId1"/>
  <headerFooter>
    <oddHeader>&amp;L &amp;C&amp;G</oddHeader>
    <oddFooter xml:space="preserve">&amp;L </oddFooter>
  </headerFooter>
  <rowBreaks count="8" manualBreakCount="8">
    <brk id="39" max="5" man="1"/>
    <brk id="71" max="5" man="1"/>
    <brk id="114" max="5" man="1"/>
    <brk id="147" max="5" man="1"/>
    <brk id="187" max="5" man="1"/>
    <brk id="227" max="5" man="1"/>
    <brk id="267" max="5" man="1"/>
    <brk id="304" max="5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E7787-4FD6-4C58-9D36-BE5DD5CAE511}">
  <dimension ref="B1:K43"/>
  <sheetViews>
    <sheetView view="pageBreakPreview" zoomScale="70" zoomScaleNormal="100" zoomScaleSheetLayoutView="70" zoomScalePageLayoutView="75" workbookViewId="0">
      <selection activeCell="E9" sqref="E9:F10"/>
    </sheetView>
  </sheetViews>
  <sheetFormatPr defaultColWidth="11.3984375" defaultRowHeight="14.4"/>
  <cols>
    <col min="1" max="1" width="36.5" style="20" customWidth="1"/>
    <col min="2" max="2" width="6.5" style="20" customWidth="1"/>
    <col min="3" max="3" width="40.59765625" style="20" customWidth="1"/>
    <col min="4" max="4" width="10.69921875" style="20" customWidth="1"/>
    <col min="5" max="5" width="10" style="20" customWidth="1"/>
    <col min="6" max="6" width="8" style="20" customWidth="1"/>
    <col min="7" max="7" width="9.59765625" style="20" customWidth="1"/>
    <col min="8" max="8" width="9.296875" style="20" customWidth="1"/>
    <col min="9" max="9" width="10.69921875" style="20" customWidth="1"/>
    <col min="10" max="10" width="6.8984375" style="20" customWidth="1"/>
    <col min="11" max="11" width="17.5" style="20" customWidth="1"/>
    <col min="12" max="16384" width="11.3984375" style="20"/>
  </cols>
  <sheetData>
    <row r="1" spans="2:11" ht="20.399999999999999" customHeight="1">
      <c r="B1" s="193" t="s">
        <v>19</v>
      </c>
      <c r="C1" s="193"/>
      <c r="D1" s="193"/>
      <c r="E1" s="193"/>
      <c r="F1" s="193"/>
      <c r="G1" s="193"/>
      <c r="H1" s="193"/>
      <c r="I1" s="193"/>
      <c r="J1" s="193"/>
    </row>
    <row r="2" spans="2:11" ht="18.600000000000001" customHeight="1">
      <c r="B2" s="185" t="s">
        <v>20</v>
      </c>
      <c r="C2" s="185"/>
      <c r="D2" s="185"/>
      <c r="E2" s="185"/>
      <c r="F2" s="185"/>
      <c r="G2" s="185"/>
      <c r="H2" s="185"/>
      <c r="I2" s="185"/>
      <c r="J2" s="185"/>
    </row>
    <row r="3" spans="2:11" ht="18" customHeight="1">
      <c r="B3" s="185" t="s">
        <v>21</v>
      </c>
      <c r="C3" s="185"/>
      <c r="D3" s="185"/>
      <c r="E3" s="185"/>
      <c r="F3" s="185"/>
      <c r="G3" s="185"/>
      <c r="H3" s="185"/>
      <c r="I3" s="185"/>
      <c r="J3" s="185"/>
    </row>
    <row r="4" spans="2:11" ht="42" customHeight="1">
      <c r="B4" s="185" t="s">
        <v>516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2:11" ht="19.95" customHeight="1">
      <c r="B5" s="185" t="s">
        <v>517</v>
      </c>
      <c r="C5" s="185"/>
      <c r="D5" s="185"/>
      <c r="E5" s="185"/>
      <c r="F5" s="185"/>
      <c r="G5" s="185"/>
      <c r="H5" s="185"/>
      <c r="I5" s="185"/>
      <c r="J5" s="185"/>
    </row>
    <row r="6" spans="2:11" ht="18" customHeight="1">
      <c r="B6" s="185" t="s">
        <v>518</v>
      </c>
      <c r="C6" s="185"/>
      <c r="D6" s="185"/>
      <c r="E6" s="185"/>
      <c r="F6" s="185"/>
      <c r="G6" s="185"/>
      <c r="H6" s="185"/>
      <c r="I6" s="185"/>
      <c r="J6" s="185"/>
    </row>
    <row r="7" spans="2:11" ht="22.95" customHeight="1" thickBot="1">
      <c r="B7" s="198" t="s">
        <v>43</v>
      </c>
      <c r="C7" s="198"/>
      <c r="D7" s="198"/>
      <c r="E7" s="198"/>
      <c r="F7" s="198"/>
      <c r="G7" s="198"/>
      <c r="H7" s="198"/>
      <c r="I7" s="198"/>
      <c r="J7" s="198"/>
    </row>
    <row r="8" spans="2:11" ht="19.95" customHeight="1" thickBot="1">
      <c r="B8" s="190" t="s">
        <v>42</v>
      </c>
      <c r="C8" s="191"/>
      <c r="D8" s="191"/>
      <c r="E8" s="191"/>
      <c r="F8" s="191"/>
      <c r="G8" s="191"/>
      <c r="H8" s="191"/>
      <c r="I8" s="191"/>
      <c r="J8" s="191"/>
      <c r="K8" s="192"/>
    </row>
    <row r="9" spans="2:11" ht="15.75" customHeight="1">
      <c r="B9" s="199" t="s">
        <v>24</v>
      </c>
      <c r="C9" s="199" t="s">
        <v>25</v>
      </c>
      <c r="D9" s="199" t="s">
        <v>41</v>
      </c>
      <c r="E9" s="186" t="s">
        <v>289</v>
      </c>
      <c r="F9" s="187"/>
      <c r="G9" s="186" t="s">
        <v>290</v>
      </c>
      <c r="H9" s="187"/>
      <c r="I9" s="186" t="s">
        <v>291</v>
      </c>
      <c r="J9" s="187"/>
      <c r="K9" s="199" t="s">
        <v>40</v>
      </c>
    </row>
    <row r="10" spans="2:11" ht="15" thickBot="1">
      <c r="B10" s="200"/>
      <c r="C10" s="200"/>
      <c r="D10" s="200"/>
      <c r="E10" s="188"/>
      <c r="F10" s="189"/>
      <c r="G10" s="188"/>
      <c r="H10" s="189"/>
      <c r="I10" s="188"/>
      <c r="J10" s="189"/>
      <c r="K10" s="200"/>
    </row>
    <row r="11" spans="2:11">
      <c r="B11" s="153">
        <v>1</v>
      </c>
      <c r="C11" s="163" t="str">
        <f>PLANILHA!B10</f>
        <v>SERVIÇOS PRELIMINARES</v>
      </c>
      <c r="D11" s="166">
        <f>K11/$K$38</f>
        <v>8.6201318216003228E-2</v>
      </c>
      <c r="E11" s="194">
        <v>0.95</v>
      </c>
      <c r="F11" s="195"/>
      <c r="G11" s="196"/>
      <c r="H11" s="196"/>
      <c r="I11" s="195">
        <v>0.05</v>
      </c>
      <c r="J11" s="197"/>
      <c r="K11" s="140">
        <f>PLANILHA!F10</f>
        <v>31702.370000000003</v>
      </c>
    </row>
    <row r="12" spans="2:11">
      <c r="B12" s="154"/>
      <c r="C12" s="164"/>
      <c r="D12" s="167"/>
      <c r="E12" s="175"/>
      <c r="F12" s="161"/>
      <c r="G12" s="160"/>
      <c r="H12" s="160"/>
      <c r="I12" s="161"/>
      <c r="J12" s="162"/>
      <c r="K12" s="141"/>
    </row>
    <row r="13" spans="2:11" ht="15" thickBot="1">
      <c r="B13" s="155"/>
      <c r="C13" s="165"/>
      <c r="D13" s="168"/>
      <c r="E13" s="178">
        <f>$K$11*E11</f>
        <v>30117.251500000002</v>
      </c>
      <c r="F13" s="179"/>
      <c r="G13" s="179"/>
      <c r="H13" s="179"/>
      <c r="I13" s="151">
        <f>$K$11*I11</f>
        <v>1585.1185000000003</v>
      </c>
      <c r="J13" s="152"/>
      <c r="K13" s="142"/>
    </row>
    <row r="14" spans="2:11">
      <c r="B14" s="153">
        <v>2</v>
      </c>
      <c r="C14" s="163" t="str">
        <f>PLANILHA!B16</f>
        <v>ADMINISTRAÇÃO LOCAL DA OBRA</v>
      </c>
      <c r="D14" s="166">
        <f>K14/$K$38</f>
        <v>8.821931151830803E-2</v>
      </c>
      <c r="E14" s="172">
        <v>0.3</v>
      </c>
      <c r="F14" s="173"/>
      <c r="G14" s="173">
        <v>0.55000000000000004</v>
      </c>
      <c r="H14" s="173"/>
      <c r="I14" s="173">
        <v>0.15</v>
      </c>
      <c r="J14" s="181"/>
      <c r="K14" s="140">
        <f>PLANILHA!F16</f>
        <v>32444.53</v>
      </c>
    </row>
    <row r="15" spans="2:11">
      <c r="B15" s="154"/>
      <c r="C15" s="164"/>
      <c r="D15" s="167"/>
      <c r="E15" s="175"/>
      <c r="F15" s="161"/>
      <c r="G15" s="161"/>
      <c r="H15" s="161"/>
      <c r="I15" s="161"/>
      <c r="J15" s="162"/>
      <c r="K15" s="141"/>
    </row>
    <row r="16" spans="2:11" ht="15" thickBot="1">
      <c r="B16" s="155"/>
      <c r="C16" s="165"/>
      <c r="D16" s="168"/>
      <c r="E16" s="178">
        <f>$K$14*E14</f>
        <v>9733.3589999999986</v>
      </c>
      <c r="F16" s="179"/>
      <c r="G16" s="151">
        <f t="shared" ref="G16" si="0">$K$14*G14</f>
        <v>17844.4915</v>
      </c>
      <c r="H16" s="179"/>
      <c r="I16" s="151">
        <f t="shared" ref="I16" si="1">$K$14*I14</f>
        <v>4866.6794999999993</v>
      </c>
      <c r="J16" s="152"/>
      <c r="K16" s="142"/>
    </row>
    <row r="17" spans="2:11">
      <c r="B17" s="153">
        <v>3</v>
      </c>
      <c r="C17" s="163" t="str">
        <f>PLANILHA!B18</f>
        <v>DEMOLIÇÕES E RETIRADAS</v>
      </c>
      <c r="D17" s="166">
        <f>K17/$K$38</f>
        <v>5.5817516370024425E-2</v>
      </c>
      <c r="E17" s="172">
        <v>1</v>
      </c>
      <c r="F17" s="173"/>
      <c r="G17" s="171"/>
      <c r="H17" s="171"/>
      <c r="I17" s="171"/>
      <c r="J17" s="174"/>
      <c r="K17" s="140">
        <f>PLANILHA!F18</f>
        <v>20528.079999999998</v>
      </c>
    </row>
    <row r="18" spans="2:11">
      <c r="B18" s="154"/>
      <c r="C18" s="164"/>
      <c r="D18" s="167"/>
      <c r="E18" s="175"/>
      <c r="F18" s="161"/>
      <c r="G18" s="176"/>
      <c r="H18" s="176"/>
      <c r="I18" s="176"/>
      <c r="J18" s="177"/>
      <c r="K18" s="141"/>
    </row>
    <row r="19" spans="2:11" ht="15" thickBot="1">
      <c r="B19" s="155"/>
      <c r="C19" s="165"/>
      <c r="D19" s="168"/>
      <c r="E19" s="178">
        <f>$K$17*E17</f>
        <v>20528.079999999998</v>
      </c>
      <c r="F19" s="179"/>
      <c r="G19" s="150"/>
      <c r="H19" s="149"/>
      <c r="I19" s="150"/>
      <c r="J19" s="205"/>
      <c r="K19" s="142"/>
    </row>
    <row r="20" spans="2:11">
      <c r="B20" s="153">
        <v>4</v>
      </c>
      <c r="C20" s="182" t="str">
        <f>PLANILHA!B26</f>
        <v>PISOS</v>
      </c>
      <c r="D20" s="166">
        <f>K20/$K$38</f>
        <v>0.44638383817290361</v>
      </c>
      <c r="E20" s="169">
        <v>0.25</v>
      </c>
      <c r="F20" s="170"/>
      <c r="G20" s="170">
        <v>0.75</v>
      </c>
      <c r="H20" s="170"/>
      <c r="I20" s="171"/>
      <c r="J20" s="174"/>
      <c r="K20" s="140">
        <f>PLANILHA!F26</f>
        <v>164167.16</v>
      </c>
    </row>
    <row r="21" spans="2:11">
      <c r="B21" s="154"/>
      <c r="C21" s="183"/>
      <c r="D21" s="167"/>
      <c r="E21" s="175"/>
      <c r="F21" s="161"/>
      <c r="G21" s="161"/>
      <c r="H21" s="161"/>
      <c r="I21" s="176"/>
      <c r="J21" s="177"/>
      <c r="K21" s="141"/>
    </row>
    <row r="22" spans="2:11" ht="15" thickBot="1">
      <c r="B22" s="155"/>
      <c r="C22" s="184"/>
      <c r="D22" s="168"/>
      <c r="E22" s="178">
        <f>$K$20*E20</f>
        <v>41041.79</v>
      </c>
      <c r="F22" s="179"/>
      <c r="G22" s="151">
        <f>$K$20*G20</f>
        <v>123125.37</v>
      </c>
      <c r="H22" s="179"/>
      <c r="I22" s="150"/>
      <c r="J22" s="180"/>
      <c r="K22" s="142"/>
    </row>
    <row r="23" spans="2:11">
      <c r="B23" s="153">
        <v>5</v>
      </c>
      <c r="C23" s="163" t="str">
        <f>PLANILHA!B35</f>
        <v>PINTURAS</v>
      </c>
      <c r="D23" s="166">
        <f>K23/$K$38</f>
        <v>4.0288354210574733E-3</v>
      </c>
      <c r="E23" s="202"/>
      <c r="F23" s="203"/>
      <c r="G23" s="171"/>
      <c r="H23" s="171"/>
      <c r="I23" s="173">
        <v>1</v>
      </c>
      <c r="J23" s="181"/>
      <c r="K23" s="140">
        <f>PLANILHA!F35</f>
        <v>1481.69</v>
      </c>
    </row>
    <row r="24" spans="2:11">
      <c r="B24" s="154"/>
      <c r="C24" s="164"/>
      <c r="D24" s="167"/>
      <c r="E24" s="204"/>
      <c r="F24" s="176"/>
      <c r="G24" s="176"/>
      <c r="H24" s="176"/>
      <c r="I24" s="161"/>
      <c r="J24" s="162"/>
      <c r="K24" s="141"/>
    </row>
    <row r="25" spans="2:11" ht="15" thickBot="1">
      <c r="B25" s="155"/>
      <c r="C25" s="165"/>
      <c r="D25" s="168"/>
      <c r="E25" s="148"/>
      <c r="F25" s="149"/>
      <c r="G25" s="150"/>
      <c r="H25" s="150"/>
      <c r="I25" s="151">
        <f t="shared" ref="I25" si="2">$K$23*I23</f>
        <v>1481.69</v>
      </c>
      <c r="J25" s="152"/>
      <c r="K25" s="142"/>
    </row>
    <row r="26" spans="2:11">
      <c r="B26" s="153">
        <v>6</v>
      </c>
      <c r="C26" s="163" t="str">
        <f>PLANILHA!B38</f>
        <v>URBANIZAÇÃO</v>
      </c>
      <c r="D26" s="166">
        <f>K26/$K$38</f>
        <v>0.2321878360869333</v>
      </c>
      <c r="E26" s="169"/>
      <c r="F26" s="170"/>
      <c r="G26" s="173">
        <v>0.6</v>
      </c>
      <c r="H26" s="173"/>
      <c r="I26" s="173">
        <v>0.4</v>
      </c>
      <c r="J26" s="181"/>
      <c r="K26" s="140">
        <f>PLANILHA!F38</f>
        <v>85392.02</v>
      </c>
    </row>
    <row r="27" spans="2:11">
      <c r="B27" s="154"/>
      <c r="C27" s="164"/>
      <c r="D27" s="167"/>
      <c r="E27" s="159"/>
      <c r="F27" s="160"/>
      <c r="G27" s="161"/>
      <c r="H27" s="161"/>
      <c r="I27" s="161"/>
      <c r="J27" s="162"/>
      <c r="K27" s="141"/>
    </row>
    <row r="28" spans="2:11" ht="15" thickBot="1">
      <c r="B28" s="155"/>
      <c r="C28" s="165"/>
      <c r="D28" s="168"/>
      <c r="E28" s="201"/>
      <c r="F28" s="179"/>
      <c r="G28" s="151">
        <f>$K$26*G26</f>
        <v>51235.212</v>
      </c>
      <c r="H28" s="179"/>
      <c r="I28" s="151">
        <f>$K$26*I26</f>
        <v>34156.808000000005</v>
      </c>
      <c r="J28" s="152"/>
      <c r="K28" s="142"/>
    </row>
    <row r="29" spans="2:11">
      <c r="B29" s="153">
        <v>7</v>
      </c>
      <c r="C29" s="163" t="str">
        <f>PLANILHA!B45</f>
        <v>SISTEMA ELÉTRICO</v>
      </c>
      <c r="D29" s="166">
        <f>K29/$K$38</f>
        <v>3.2859552468056984E-3</v>
      </c>
      <c r="E29" s="169"/>
      <c r="F29" s="170"/>
      <c r="G29" s="173">
        <v>0.3</v>
      </c>
      <c r="H29" s="173"/>
      <c r="I29" s="173">
        <v>0.7</v>
      </c>
      <c r="J29" s="181"/>
      <c r="K29" s="140">
        <f>PLANILHA!F45</f>
        <v>1208.48</v>
      </c>
    </row>
    <row r="30" spans="2:11">
      <c r="B30" s="154"/>
      <c r="C30" s="164"/>
      <c r="D30" s="167"/>
      <c r="E30" s="159"/>
      <c r="F30" s="160"/>
      <c r="G30" s="161"/>
      <c r="H30" s="161"/>
      <c r="I30" s="161"/>
      <c r="J30" s="162"/>
      <c r="K30" s="141"/>
    </row>
    <row r="31" spans="2:11" ht="15" thickBot="1">
      <c r="B31" s="155"/>
      <c r="C31" s="165"/>
      <c r="D31" s="168"/>
      <c r="E31" s="201"/>
      <c r="F31" s="179"/>
      <c r="G31" s="151">
        <f>$K$29*G29</f>
        <v>362.54399999999998</v>
      </c>
      <c r="H31" s="179"/>
      <c r="I31" s="151">
        <f>$K$29*I29</f>
        <v>845.93599999999992</v>
      </c>
      <c r="J31" s="152"/>
      <c r="K31" s="142"/>
    </row>
    <row r="32" spans="2:11">
      <c r="B32" s="153">
        <v>8</v>
      </c>
      <c r="C32" s="163" t="str">
        <f>PLANILHA!B47</f>
        <v>DRENAGEM</v>
      </c>
      <c r="D32" s="166">
        <f>K32/$K$38</f>
        <v>6.7614005432561103E-2</v>
      </c>
      <c r="E32" s="172">
        <v>0.1</v>
      </c>
      <c r="F32" s="173"/>
      <c r="G32" s="173">
        <v>0.6</v>
      </c>
      <c r="H32" s="173"/>
      <c r="I32" s="173">
        <v>0.3</v>
      </c>
      <c r="J32" s="181"/>
      <c r="K32" s="140">
        <f>PLANILHA!F47</f>
        <v>24866.49</v>
      </c>
    </row>
    <row r="33" spans="2:11">
      <c r="B33" s="154"/>
      <c r="C33" s="164"/>
      <c r="D33" s="167"/>
      <c r="E33" s="175"/>
      <c r="F33" s="161"/>
      <c r="G33" s="161"/>
      <c r="H33" s="161"/>
      <c r="I33" s="161"/>
      <c r="J33" s="162"/>
      <c r="K33" s="141"/>
    </row>
    <row r="34" spans="2:11" ht="15" thickBot="1">
      <c r="B34" s="155"/>
      <c r="C34" s="165"/>
      <c r="D34" s="168"/>
      <c r="E34" s="178">
        <f t="shared" ref="E34" si="3">$K$32*E32</f>
        <v>2486.6490000000003</v>
      </c>
      <c r="F34" s="179"/>
      <c r="G34" s="151">
        <f t="shared" ref="G34" si="4">$K$32*G32</f>
        <v>14919.894</v>
      </c>
      <c r="H34" s="179"/>
      <c r="I34" s="151">
        <f>$K$32*I32</f>
        <v>7459.9470000000001</v>
      </c>
      <c r="J34" s="152"/>
      <c r="K34" s="142"/>
    </row>
    <row r="35" spans="2:11">
      <c r="B35" s="153">
        <v>9</v>
      </c>
      <c r="C35" s="163" t="str">
        <f>PLANILHA!B53</f>
        <v>LIMPEZA FINAL</v>
      </c>
      <c r="D35" s="166">
        <f>K35/$K$38</f>
        <v>1.6261383535403212E-2</v>
      </c>
      <c r="E35" s="169"/>
      <c r="F35" s="170"/>
      <c r="G35" s="171"/>
      <c r="H35" s="171"/>
      <c r="I35" s="173">
        <v>1</v>
      </c>
      <c r="J35" s="181"/>
      <c r="K35" s="140">
        <f>PLANILHA!F53</f>
        <v>5980.47</v>
      </c>
    </row>
    <row r="36" spans="2:11">
      <c r="B36" s="154"/>
      <c r="C36" s="164"/>
      <c r="D36" s="167"/>
      <c r="E36" s="159"/>
      <c r="F36" s="160"/>
      <c r="G36" s="176"/>
      <c r="H36" s="176"/>
      <c r="I36" s="161"/>
      <c r="J36" s="162"/>
      <c r="K36" s="141"/>
    </row>
    <row r="37" spans="2:11" ht="15" thickBot="1">
      <c r="B37" s="155"/>
      <c r="C37" s="165"/>
      <c r="D37" s="168"/>
      <c r="E37" s="207"/>
      <c r="F37" s="208"/>
      <c r="G37" s="209"/>
      <c r="H37" s="210"/>
      <c r="I37" s="211">
        <f>$K$35*I35</f>
        <v>5980.47</v>
      </c>
      <c r="J37" s="212"/>
      <c r="K37" s="142"/>
    </row>
    <row r="38" spans="2:11" ht="17.399999999999999" customHeight="1" thickBot="1">
      <c r="B38" s="143" t="s">
        <v>39</v>
      </c>
      <c r="C38" s="144"/>
      <c r="D38" s="144"/>
      <c r="E38" s="215">
        <f>E22+E13+E16+E19+E25+E28+E31+E34+E37</f>
        <v>103907.12950000001</v>
      </c>
      <c r="F38" s="216"/>
      <c r="G38" s="216">
        <f>G22+G13+G16+G19+G25+G28+G31+G34+G37</f>
        <v>207487.51149999999</v>
      </c>
      <c r="H38" s="216"/>
      <c r="I38" s="216">
        <f>I22+I13+I16+I19+I25+I28+I31+I34+I37</f>
        <v>56376.649000000005</v>
      </c>
      <c r="J38" s="216"/>
      <c r="K38" s="145">
        <f>SUM(K11:K37)</f>
        <v>367771.29</v>
      </c>
    </row>
    <row r="39" spans="2:11" ht="17.399999999999999" customHeight="1" thickBot="1">
      <c r="B39" s="143" t="s">
        <v>38</v>
      </c>
      <c r="C39" s="144"/>
      <c r="D39" s="144"/>
      <c r="E39" s="217">
        <f>E38/$K$38</f>
        <v>0.28253192221720191</v>
      </c>
      <c r="F39" s="156"/>
      <c r="G39" s="156">
        <f>G38/$K$38</f>
        <v>0.56417539145048545</v>
      </c>
      <c r="H39" s="156"/>
      <c r="I39" s="156">
        <f>I38/$K$38</f>
        <v>0.15329268633231269</v>
      </c>
      <c r="J39" s="156"/>
      <c r="K39" s="146"/>
    </row>
    <row r="40" spans="2:11" ht="17.399999999999999" customHeight="1" thickBot="1">
      <c r="B40" s="143" t="s">
        <v>37</v>
      </c>
      <c r="C40" s="144"/>
      <c r="D40" s="144"/>
      <c r="E40" s="157">
        <f>E38</f>
        <v>103907.12950000001</v>
      </c>
      <c r="F40" s="158"/>
      <c r="G40" s="158">
        <f>G38</f>
        <v>207487.51149999999</v>
      </c>
      <c r="H40" s="158"/>
      <c r="I40" s="158">
        <f>I38</f>
        <v>56376.649000000005</v>
      </c>
      <c r="J40" s="158"/>
      <c r="K40" s="146"/>
    </row>
    <row r="41" spans="2:11" ht="17.399999999999999" customHeight="1" thickBot="1">
      <c r="B41" s="143" t="s">
        <v>36</v>
      </c>
      <c r="C41" s="144"/>
      <c r="D41" s="144"/>
      <c r="E41" s="213">
        <f>E39</f>
        <v>0.28253192221720191</v>
      </c>
      <c r="F41" s="214"/>
      <c r="G41" s="214">
        <f>E41+G39</f>
        <v>0.84670731366768737</v>
      </c>
      <c r="H41" s="214"/>
      <c r="I41" s="214">
        <f>G41+I39</f>
        <v>1</v>
      </c>
      <c r="J41" s="214"/>
      <c r="K41" s="147"/>
    </row>
    <row r="43" spans="2:11" ht="19.2" customHeight="1">
      <c r="D43" s="21"/>
      <c r="E43" s="21"/>
      <c r="F43" s="21"/>
      <c r="G43" s="21"/>
      <c r="H43" s="21"/>
      <c r="I43" s="21"/>
      <c r="J43" s="206" t="s">
        <v>521</v>
      </c>
      <c r="K43" s="206"/>
    </row>
  </sheetData>
  <mergeCells count="150">
    <mergeCell ref="K29:K31"/>
    <mergeCell ref="E30:F30"/>
    <mergeCell ref="G30:H30"/>
    <mergeCell ref="I30:J30"/>
    <mergeCell ref="E31:F31"/>
    <mergeCell ref="G31:H31"/>
    <mergeCell ref="I31:J31"/>
    <mergeCell ref="J43:K43"/>
    <mergeCell ref="I35:J35"/>
    <mergeCell ref="K35:K37"/>
    <mergeCell ref="E36:F36"/>
    <mergeCell ref="G36:H36"/>
    <mergeCell ref="I36:J36"/>
    <mergeCell ref="E37:F37"/>
    <mergeCell ref="G37:H37"/>
    <mergeCell ref="I37:J37"/>
    <mergeCell ref="E41:F41"/>
    <mergeCell ref="G41:H41"/>
    <mergeCell ref="I41:J41"/>
    <mergeCell ref="E38:F38"/>
    <mergeCell ref="G38:H38"/>
    <mergeCell ref="I38:J38"/>
    <mergeCell ref="E39:F39"/>
    <mergeCell ref="B32:B34"/>
    <mergeCell ref="C32:C34"/>
    <mergeCell ref="D32:D34"/>
    <mergeCell ref="E32:F32"/>
    <mergeCell ref="G32:H32"/>
    <mergeCell ref="I32:J32"/>
    <mergeCell ref="K32:K34"/>
    <mergeCell ref="E33:F33"/>
    <mergeCell ref="G33:H33"/>
    <mergeCell ref="I33:J33"/>
    <mergeCell ref="E34:F34"/>
    <mergeCell ref="G34:H34"/>
    <mergeCell ref="I34:J34"/>
    <mergeCell ref="D26:D28"/>
    <mergeCell ref="E21:F21"/>
    <mergeCell ref="G21:H21"/>
    <mergeCell ref="I21:J21"/>
    <mergeCell ref="D23:D25"/>
    <mergeCell ref="B29:B31"/>
    <mergeCell ref="C29:C31"/>
    <mergeCell ref="D29:D31"/>
    <mergeCell ref="E29:F29"/>
    <mergeCell ref="G29:H29"/>
    <mergeCell ref="I29:J29"/>
    <mergeCell ref="D20:D22"/>
    <mergeCell ref="G12:H12"/>
    <mergeCell ref="I12:J12"/>
    <mergeCell ref="E28:F28"/>
    <mergeCell ref="G28:H28"/>
    <mergeCell ref="I28:J28"/>
    <mergeCell ref="G16:H16"/>
    <mergeCell ref="I16:J16"/>
    <mergeCell ref="G23:H23"/>
    <mergeCell ref="I23:J23"/>
    <mergeCell ref="E26:F26"/>
    <mergeCell ref="G26:H26"/>
    <mergeCell ref="I26:J26"/>
    <mergeCell ref="E23:F23"/>
    <mergeCell ref="E24:F24"/>
    <mergeCell ref="G24:H24"/>
    <mergeCell ref="I24:J24"/>
    <mergeCell ref="G19:H19"/>
    <mergeCell ref="I19:J19"/>
    <mergeCell ref="E20:F20"/>
    <mergeCell ref="B4:K4"/>
    <mergeCell ref="B3:J3"/>
    <mergeCell ref="B2:J2"/>
    <mergeCell ref="E9:F10"/>
    <mergeCell ref="G9:H10"/>
    <mergeCell ref="I9:J10"/>
    <mergeCell ref="B8:K8"/>
    <mergeCell ref="B1:J1"/>
    <mergeCell ref="E11:F11"/>
    <mergeCell ref="G11:H11"/>
    <mergeCell ref="I11:J11"/>
    <mergeCell ref="B7:J7"/>
    <mergeCell ref="B6:J6"/>
    <mergeCell ref="B5:J5"/>
    <mergeCell ref="K9:K10"/>
    <mergeCell ref="B9:B10"/>
    <mergeCell ref="C9:C10"/>
    <mergeCell ref="D9:D10"/>
    <mergeCell ref="B11:B13"/>
    <mergeCell ref="C11:C13"/>
    <mergeCell ref="D11:D13"/>
    <mergeCell ref="G13:H13"/>
    <mergeCell ref="I13:J13"/>
    <mergeCell ref="E12:F12"/>
    <mergeCell ref="K17:K19"/>
    <mergeCell ref="K11:K13"/>
    <mergeCell ref="B14:B16"/>
    <mergeCell ref="C14:C16"/>
    <mergeCell ref="D14:D16"/>
    <mergeCell ref="B23:B25"/>
    <mergeCell ref="E13:F13"/>
    <mergeCell ref="K23:K25"/>
    <mergeCell ref="K20:K22"/>
    <mergeCell ref="K14:K16"/>
    <mergeCell ref="E14:F14"/>
    <mergeCell ref="G14:H14"/>
    <mergeCell ref="I14:J14"/>
    <mergeCell ref="E15:F15"/>
    <mergeCell ref="G15:H15"/>
    <mergeCell ref="I15:J15"/>
    <mergeCell ref="E16:F16"/>
    <mergeCell ref="B17:B19"/>
    <mergeCell ref="C17:C19"/>
    <mergeCell ref="C23:C25"/>
    <mergeCell ref="C20:C22"/>
    <mergeCell ref="B20:B22"/>
    <mergeCell ref="G20:H20"/>
    <mergeCell ref="I20:J20"/>
    <mergeCell ref="D17:D19"/>
    <mergeCell ref="E17:F17"/>
    <mergeCell ref="G17:H17"/>
    <mergeCell ref="I17:J17"/>
    <mergeCell ref="E18:F18"/>
    <mergeCell ref="G18:H18"/>
    <mergeCell ref="I18:J18"/>
    <mergeCell ref="E19:F19"/>
    <mergeCell ref="E22:F22"/>
    <mergeCell ref="G22:H22"/>
    <mergeCell ref="I22:J22"/>
    <mergeCell ref="K26:K28"/>
    <mergeCell ref="B38:D38"/>
    <mergeCell ref="K38:K41"/>
    <mergeCell ref="B39:D39"/>
    <mergeCell ref="B41:D41"/>
    <mergeCell ref="E25:F25"/>
    <mergeCell ref="G25:H25"/>
    <mergeCell ref="I25:J25"/>
    <mergeCell ref="B40:D40"/>
    <mergeCell ref="B26:B28"/>
    <mergeCell ref="G39:H39"/>
    <mergeCell ref="I39:J39"/>
    <mergeCell ref="E40:F40"/>
    <mergeCell ref="G40:H40"/>
    <mergeCell ref="I40:J40"/>
    <mergeCell ref="E27:F27"/>
    <mergeCell ref="G27:H27"/>
    <mergeCell ref="I27:J27"/>
    <mergeCell ref="B35:B37"/>
    <mergeCell ref="C35:C37"/>
    <mergeCell ref="D35:D37"/>
    <mergeCell ref="E35:F35"/>
    <mergeCell ref="G35:H35"/>
    <mergeCell ref="C26:C28"/>
  </mergeCells>
  <pageMargins left="0.35388888888888886" right="0.39370078740157483" top="0.81611111111111112" bottom="0.7005555555555556" header="0" footer="0"/>
  <pageSetup paperSize="9" scale="65" orientation="landscape" horizontalDpi="4294967293" r:id="rId1"/>
  <headerFooter>
    <oddHeader>&amp;C&amp;G</oddHeader>
  </headerFooter>
  <colBreaks count="1" manualBreakCount="1">
    <brk id="16019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C48DA-9445-4772-BF5D-1B60CED7C392}">
  <dimension ref="B1:K46"/>
  <sheetViews>
    <sheetView view="pageBreakPreview" zoomScale="85" zoomScaleNormal="100" zoomScaleSheetLayoutView="85" workbookViewId="0">
      <selection activeCell="B4" sqref="B4:E4"/>
    </sheetView>
  </sheetViews>
  <sheetFormatPr defaultColWidth="8.296875" defaultRowHeight="13.8"/>
  <cols>
    <col min="1" max="1" width="5.69921875" style="38" customWidth="1"/>
    <col min="2" max="2" width="8.296875" style="39"/>
    <col min="3" max="3" width="44.19921875" style="38" bestFit="1" customWidth="1"/>
    <col min="4" max="4" width="22" style="38" customWidth="1"/>
    <col min="5" max="5" width="24" style="38" customWidth="1"/>
    <col min="6" max="16384" width="8.296875" style="38"/>
  </cols>
  <sheetData>
    <row r="1" spans="2:11" s="37" customFormat="1" ht="20.25" customHeight="1">
      <c r="B1" s="130" t="s">
        <v>19</v>
      </c>
      <c r="C1" s="130"/>
      <c r="D1" s="130"/>
      <c r="E1" s="130"/>
      <c r="F1" s="130"/>
      <c r="G1" s="130"/>
    </row>
    <row r="2" spans="2:11" s="37" customFormat="1" ht="23.25" customHeight="1">
      <c r="B2" s="131" t="s">
        <v>20</v>
      </c>
      <c r="C2" s="131"/>
      <c r="D2" s="131"/>
      <c r="E2" s="131"/>
      <c r="F2" s="131"/>
      <c r="G2" s="131"/>
    </row>
    <row r="3" spans="2:11" s="37" customFormat="1" ht="21" customHeight="1">
      <c r="B3" s="131" t="s">
        <v>21</v>
      </c>
      <c r="C3" s="131"/>
      <c r="D3" s="131"/>
      <c r="E3" s="131"/>
      <c r="F3" s="131"/>
      <c r="G3" s="131"/>
    </row>
    <row r="4" spans="2:11" s="37" customFormat="1" ht="41.4" customHeight="1">
      <c r="B4" s="132" t="s">
        <v>519</v>
      </c>
      <c r="C4" s="131"/>
      <c r="D4" s="131"/>
      <c r="E4" s="131"/>
      <c r="F4" s="2"/>
      <c r="G4" s="2"/>
      <c r="H4" s="2"/>
      <c r="I4" s="2"/>
      <c r="J4" s="2"/>
      <c r="K4" s="2"/>
    </row>
    <row r="5" spans="2:11" s="37" customFormat="1" ht="19.95" customHeight="1">
      <c r="B5" s="132" t="s">
        <v>517</v>
      </c>
      <c r="C5" s="131"/>
      <c r="D5" s="131"/>
      <c r="E5" s="131"/>
      <c r="F5" s="131"/>
      <c r="G5" s="131"/>
    </row>
    <row r="6" spans="2:11" s="37" customFormat="1" ht="18" customHeight="1">
      <c r="B6" s="132" t="s">
        <v>514</v>
      </c>
      <c r="C6" s="131"/>
      <c r="D6" s="131"/>
      <c r="E6" s="131"/>
      <c r="F6" s="131"/>
      <c r="G6" s="131"/>
    </row>
    <row r="7" spans="2:11" s="37" customFormat="1" ht="19.8" customHeight="1" thickBot="1">
      <c r="B7" s="131" t="s">
        <v>22</v>
      </c>
      <c r="C7" s="131"/>
      <c r="D7" s="131"/>
      <c r="E7" s="131"/>
      <c r="F7" s="131"/>
      <c r="H7" s="3"/>
    </row>
    <row r="8" spans="2:11" ht="23.25" customHeight="1" thickBot="1">
      <c r="B8" s="218" t="s">
        <v>144</v>
      </c>
      <c r="C8" s="219"/>
      <c r="D8" s="219"/>
      <c r="E8" s="220"/>
      <c r="F8" s="80"/>
    </row>
    <row r="9" spans="2:11" ht="23.25" customHeight="1" thickBot="1">
      <c r="B9" s="79" t="s">
        <v>143</v>
      </c>
      <c r="C9" s="78" t="s">
        <v>25</v>
      </c>
      <c r="D9" s="77" t="s">
        <v>142</v>
      </c>
      <c r="E9" s="76" t="s">
        <v>141</v>
      </c>
    </row>
    <row r="10" spans="2:11" ht="15.6" customHeight="1" thickBot="1">
      <c r="B10" s="224" t="s">
        <v>140</v>
      </c>
      <c r="C10" s="225"/>
      <c r="D10" s="225"/>
      <c r="E10" s="226"/>
    </row>
    <row r="11" spans="2:11" ht="15.9" customHeight="1">
      <c r="B11" s="75" t="s">
        <v>139</v>
      </c>
      <c r="C11" s="74" t="s">
        <v>138</v>
      </c>
      <c r="D11" s="73">
        <v>0</v>
      </c>
      <c r="E11" s="72">
        <v>0</v>
      </c>
    </row>
    <row r="12" spans="2:11" ht="15.9" customHeight="1">
      <c r="B12" s="71" t="s">
        <v>137</v>
      </c>
      <c r="C12" s="59" t="s">
        <v>136</v>
      </c>
      <c r="D12" s="70">
        <v>1.4999999999999999E-2</v>
      </c>
      <c r="E12" s="64">
        <v>1.4999999999999999E-2</v>
      </c>
    </row>
    <row r="13" spans="2:11" ht="15.9" customHeight="1">
      <c r="B13" s="71" t="s">
        <v>135</v>
      </c>
      <c r="C13" s="59" t="s">
        <v>134</v>
      </c>
      <c r="D13" s="70">
        <v>0.01</v>
      </c>
      <c r="E13" s="64">
        <v>0.01</v>
      </c>
    </row>
    <row r="14" spans="2:11" ht="15.9" customHeight="1">
      <c r="B14" s="71" t="s">
        <v>133</v>
      </c>
      <c r="C14" s="59" t="s">
        <v>132</v>
      </c>
      <c r="D14" s="70">
        <v>2E-3</v>
      </c>
      <c r="E14" s="64">
        <v>2E-3</v>
      </c>
    </row>
    <row r="15" spans="2:11" ht="15.9" customHeight="1">
      <c r="B15" s="71" t="s">
        <v>131</v>
      </c>
      <c r="C15" s="59" t="s">
        <v>130</v>
      </c>
      <c r="D15" s="70">
        <v>6.0000000000000001E-3</v>
      </c>
      <c r="E15" s="64">
        <v>6.0000000000000001E-3</v>
      </c>
    </row>
    <row r="16" spans="2:11" ht="15.9" customHeight="1">
      <c r="B16" s="71" t="s">
        <v>129</v>
      </c>
      <c r="C16" s="59" t="s">
        <v>128</v>
      </c>
      <c r="D16" s="70">
        <v>2.5000000000000001E-2</v>
      </c>
      <c r="E16" s="64">
        <v>2.5000000000000001E-2</v>
      </c>
    </row>
    <row r="17" spans="2:5" ht="15.9" customHeight="1">
      <c r="B17" s="71" t="s">
        <v>127</v>
      </c>
      <c r="C17" s="59" t="s">
        <v>126</v>
      </c>
      <c r="D17" s="70">
        <v>0.03</v>
      </c>
      <c r="E17" s="64">
        <v>0.03</v>
      </c>
    </row>
    <row r="18" spans="2:5" ht="15.9" customHeight="1">
      <c r="B18" s="71" t="s">
        <v>125</v>
      </c>
      <c r="C18" s="59" t="s">
        <v>124</v>
      </c>
      <c r="D18" s="70">
        <v>0.08</v>
      </c>
      <c r="E18" s="64">
        <v>0.08</v>
      </c>
    </row>
    <row r="19" spans="2:5" ht="15.9" customHeight="1">
      <c r="B19" s="71" t="s">
        <v>123</v>
      </c>
      <c r="C19" s="59" t="s">
        <v>122</v>
      </c>
      <c r="D19" s="70">
        <v>0</v>
      </c>
      <c r="E19" s="64">
        <v>0</v>
      </c>
    </row>
    <row r="20" spans="2:5" ht="15.9" customHeight="1">
      <c r="B20" s="63" t="s">
        <v>121</v>
      </c>
      <c r="C20" s="69" t="s">
        <v>40</v>
      </c>
      <c r="D20" s="61">
        <f>SUM(D11:D19)</f>
        <v>0.16799999999999998</v>
      </c>
      <c r="E20" s="60">
        <f>SUM(E11:E19)</f>
        <v>0.16799999999999998</v>
      </c>
    </row>
    <row r="21" spans="2:5" ht="18.75" customHeight="1">
      <c r="B21" s="227" t="s">
        <v>120</v>
      </c>
      <c r="C21" s="228"/>
      <c r="D21" s="228"/>
      <c r="E21" s="229"/>
    </row>
    <row r="22" spans="2:5" ht="15.9" customHeight="1">
      <c r="B22" s="67" t="s">
        <v>119</v>
      </c>
      <c r="C22" s="59" t="s">
        <v>118</v>
      </c>
      <c r="D22" s="68">
        <v>0.1812</v>
      </c>
      <c r="E22" s="48" t="s">
        <v>105</v>
      </c>
    </row>
    <row r="23" spans="2:5" ht="15.9" customHeight="1">
      <c r="B23" s="66" t="s">
        <v>117</v>
      </c>
      <c r="C23" s="59" t="s">
        <v>116</v>
      </c>
      <c r="D23" s="65">
        <v>4.1500000000000002E-2</v>
      </c>
      <c r="E23" s="64" t="s">
        <v>105</v>
      </c>
    </row>
    <row r="24" spans="2:5" ht="15.9" customHeight="1">
      <c r="B24" s="67" t="s">
        <v>115</v>
      </c>
      <c r="C24" s="59" t="s">
        <v>114</v>
      </c>
      <c r="D24" s="65">
        <v>8.6999999999999994E-3</v>
      </c>
      <c r="E24" s="64">
        <v>6.6E-3</v>
      </c>
    </row>
    <row r="25" spans="2:5" ht="15.9" customHeight="1">
      <c r="B25" s="66" t="s">
        <v>113</v>
      </c>
      <c r="C25" s="59" t="s">
        <v>112</v>
      </c>
      <c r="D25" s="65">
        <v>0.1111</v>
      </c>
      <c r="E25" s="64">
        <v>8.3299999999999999E-2</v>
      </c>
    </row>
    <row r="26" spans="2:5" ht="15.9" customHeight="1">
      <c r="B26" s="67" t="s">
        <v>111</v>
      </c>
      <c r="C26" s="59" t="s">
        <v>110</v>
      </c>
      <c r="D26" s="65">
        <v>6.9999999999999999E-4</v>
      </c>
      <c r="E26" s="64">
        <v>5.9999999999999995E-4</v>
      </c>
    </row>
    <row r="27" spans="2:5" ht="15.9" customHeight="1">
      <c r="B27" s="66" t="s">
        <v>109</v>
      </c>
      <c r="C27" s="59" t="s">
        <v>108</v>
      </c>
      <c r="D27" s="65">
        <v>7.4000000000000003E-3</v>
      </c>
      <c r="E27" s="64">
        <v>5.5999999999999999E-3</v>
      </c>
    </row>
    <row r="28" spans="2:5" ht="15.9" customHeight="1">
      <c r="B28" s="67" t="s">
        <v>107</v>
      </c>
      <c r="C28" s="59" t="s">
        <v>106</v>
      </c>
      <c r="D28" s="65">
        <v>2.7199999999999998E-2</v>
      </c>
      <c r="E28" s="64" t="s">
        <v>105</v>
      </c>
    </row>
    <row r="29" spans="2:5" ht="15.9" customHeight="1">
      <c r="B29" s="66" t="s">
        <v>104</v>
      </c>
      <c r="C29" s="59" t="s">
        <v>103</v>
      </c>
      <c r="D29" s="65">
        <v>1.1000000000000001E-3</v>
      </c>
      <c r="E29" s="64">
        <v>8.0000000000000004E-4</v>
      </c>
    </row>
    <row r="30" spans="2:5" ht="15.9" customHeight="1">
      <c r="B30" s="67" t="s">
        <v>102</v>
      </c>
      <c r="C30" s="59" t="s">
        <v>101</v>
      </c>
      <c r="D30" s="65">
        <v>0.1124</v>
      </c>
      <c r="E30" s="64">
        <v>8.43E-2</v>
      </c>
    </row>
    <row r="31" spans="2:5" ht="15.9" customHeight="1">
      <c r="B31" s="66" t="s">
        <v>100</v>
      </c>
      <c r="C31" s="59" t="s">
        <v>99</v>
      </c>
      <c r="D31" s="65">
        <v>2.9999999999999997E-4</v>
      </c>
      <c r="E31" s="64">
        <v>2.0000000000000001E-4</v>
      </c>
    </row>
    <row r="32" spans="2:5">
      <c r="B32" s="63" t="s">
        <v>98</v>
      </c>
      <c r="C32" s="62" t="s">
        <v>40</v>
      </c>
      <c r="D32" s="61">
        <f>SUM(D22:D31)</f>
        <v>0.49160000000000004</v>
      </c>
      <c r="E32" s="60">
        <f>SUM(E22:E31)</f>
        <v>0.18139999999999998</v>
      </c>
    </row>
    <row r="33" spans="2:5" ht="16.5" customHeight="1">
      <c r="B33" s="227" t="s">
        <v>97</v>
      </c>
      <c r="C33" s="230"/>
      <c r="D33" s="228"/>
      <c r="E33" s="229"/>
    </row>
    <row r="34" spans="2:5" ht="15.9" customHeight="1">
      <c r="B34" s="52" t="s">
        <v>96</v>
      </c>
      <c r="C34" s="59" t="s">
        <v>95</v>
      </c>
      <c r="D34" s="58">
        <v>5.7500000000000002E-2</v>
      </c>
      <c r="E34" s="57">
        <v>4.3200000000000002E-2</v>
      </c>
    </row>
    <row r="35" spans="2:5" ht="15.9" customHeight="1">
      <c r="B35" s="52" t="s">
        <v>94</v>
      </c>
      <c r="C35" s="59" t="s">
        <v>93</v>
      </c>
      <c r="D35" s="58">
        <v>1.4E-3</v>
      </c>
      <c r="E35" s="57">
        <v>1E-3</v>
      </c>
    </row>
    <row r="36" spans="2:5" ht="15.9" customHeight="1">
      <c r="B36" s="52" t="s">
        <v>92</v>
      </c>
      <c r="C36" s="59" t="s">
        <v>91</v>
      </c>
      <c r="D36" s="58">
        <v>3.1E-2</v>
      </c>
      <c r="E36" s="57">
        <v>2.3199999999999998E-2</v>
      </c>
    </row>
    <row r="37" spans="2:5" ht="15.9" customHeight="1">
      <c r="B37" s="52" t="s">
        <v>90</v>
      </c>
      <c r="C37" s="59" t="s">
        <v>89</v>
      </c>
      <c r="D37" s="58">
        <v>3.3099999999999997E-2</v>
      </c>
      <c r="E37" s="57">
        <v>2.4899999999999999E-2</v>
      </c>
    </row>
    <row r="38" spans="2:5" ht="15.9" customHeight="1">
      <c r="B38" s="52" t="s">
        <v>88</v>
      </c>
      <c r="C38" s="59" t="s">
        <v>87</v>
      </c>
      <c r="D38" s="58">
        <v>4.7999999999999996E-3</v>
      </c>
      <c r="E38" s="57">
        <v>3.5999999999999999E-3</v>
      </c>
    </row>
    <row r="39" spans="2:5">
      <c r="B39" s="56" t="s">
        <v>86</v>
      </c>
      <c r="C39" s="55" t="s">
        <v>40</v>
      </c>
      <c r="D39" s="54">
        <f>SUM(D34:D38)</f>
        <v>0.1278</v>
      </c>
      <c r="E39" s="53">
        <f>SUM(E34:E38)</f>
        <v>9.5899999999999999E-2</v>
      </c>
    </row>
    <row r="40" spans="2:5" ht="18.75" customHeight="1">
      <c r="B40" s="231" t="s">
        <v>85</v>
      </c>
      <c r="C40" s="232"/>
      <c r="D40" s="233"/>
      <c r="E40" s="234"/>
    </row>
    <row r="41" spans="2:5">
      <c r="B41" s="52" t="s">
        <v>84</v>
      </c>
      <c r="C41" s="50" t="s">
        <v>83</v>
      </c>
      <c r="D41" s="49">
        <v>8.2600000000000007E-2</v>
      </c>
      <c r="E41" s="48">
        <v>3.0499999999999999E-2</v>
      </c>
    </row>
    <row r="42" spans="2:5" ht="41.4">
      <c r="B42" s="51" t="s">
        <v>82</v>
      </c>
      <c r="C42" s="50" t="s">
        <v>81</v>
      </c>
      <c r="D42" s="49">
        <v>4.7999999999999996E-3</v>
      </c>
      <c r="E42" s="48">
        <v>3.5999999999999999E-3</v>
      </c>
    </row>
    <row r="43" spans="2:5">
      <c r="B43" s="47" t="s">
        <v>80</v>
      </c>
      <c r="C43" s="46" t="s">
        <v>40</v>
      </c>
      <c r="D43" s="45">
        <f>SUM(D41:D42)</f>
        <v>8.7400000000000005E-2</v>
      </c>
      <c r="E43" s="44">
        <f>SUM(E41:E42)</f>
        <v>3.4099999999999998E-2</v>
      </c>
    </row>
    <row r="44" spans="2:5" ht="14.4" thickBot="1">
      <c r="B44" s="221" t="s">
        <v>79</v>
      </c>
      <c r="C44" s="222"/>
      <c r="D44" s="43">
        <f>D20+D32+D39+D43</f>
        <v>0.87480000000000002</v>
      </c>
      <c r="E44" s="42">
        <f>E20+E32+E39+E43</f>
        <v>0.47939999999999994</v>
      </c>
    </row>
    <row r="45" spans="2:5">
      <c r="B45" s="41"/>
      <c r="C45" s="40"/>
      <c r="D45" s="40"/>
      <c r="E45" s="40"/>
    </row>
    <row r="46" spans="2:5" ht="14.25" customHeight="1">
      <c r="B46" s="223" t="s">
        <v>521</v>
      </c>
      <c r="C46" s="223"/>
      <c r="D46" s="223"/>
      <c r="E46" s="223"/>
    </row>
  </sheetData>
  <mergeCells count="14">
    <mergeCell ref="B5:G5"/>
    <mergeCell ref="B6:G6"/>
    <mergeCell ref="B7:F7"/>
    <mergeCell ref="B4:E4"/>
    <mergeCell ref="B1:G1"/>
    <mergeCell ref="B2:G2"/>
    <mergeCell ref="B3:G3"/>
    <mergeCell ref="B8:E8"/>
    <mergeCell ref="B44:C44"/>
    <mergeCell ref="B46:E46"/>
    <mergeCell ref="B10:E10"/>
    <mergeCell ref="B21:E21"/>
    <mergeCell ref="B33:E33"/>
    <mergeCell ref="B40:E40"/>
  </mergeCells>
  <pageMargins left="0.6484375" right="0.39370078740157483" top="0.92500000000000004" bottom="0.9055118110236221" header="0" footer="0"/>
  <pageSetup paperSize="9" scale="75" orientation="portrait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842F6-C7A2-4AF7-9FB9-AA8CFD6C63F6}">
  <dimension ref="B1:K39"/>
  <sheetViews>
    <sheetView view="pageBreakPreview" zoomScale="85" zoomScaleNormal="100" zoomScaleSheetLayoutView="85" workbookViewId="0">
      <selection activeCell="B4" sqref="B4:D4"/>
    </sheetView>
  </sheetViews>
  <sheetFormatPr defaultColWidth="8.296875" defaultRowHeight="15.6"/>
  <cols>
    <col min="1" max="1" width="10.3984375" style="22" customWidth="1"/>
    <col min="2" max="2" width="8.296875" style="22"/>
    <col min="3" max="3" width="58.796875" style="22" customWidth="1"/>
    <col min="4" max="4" width="15.8984375" style="22" customWidth="1"/>
    <col min="5" max="16384" width="8.296875" style="22"/>
  </cols>
  <sheetData>
    <row r="1" spans="2:11" s="37" customFormat="1" ht="20.25" customHeight="1">
      <c r="B1" s="130" t="s">
        <v>19</v>
      </c>
      <c r="C1" s="130"/>
      <c r="D1" s="130"/>
      <c r="E1" s="130"/>
      <c r="F1" s="130"/>
      <c r="G1" s="130"/>
    </row>
    <row r="2" spans="2:11" s="37" customFormat="1" ht="23.25" customHeight="1">
      <c r="B2" s="131" t="s">
        <v>20</v>
      </c>
      <c r="C2" s="131"/>
      <c r="D2" s="131"/>
      <c r="E2" s="131"/>
      <c r="F2" s="131"/>
      <c r="G2" s="131"/>
    </row>
    <row r="3" spans="2:11" s="37" customFormat="1" ht="21" customHeight="1">
      <c r="B3" s="131" t="s">
        <v>21</v>
      </c>
      <c r="C3" s="131"/>
      <c r="D3" s="131"/>
      <c r="E3" s="131"/>
      <c r="F3" s="131"/>
      <c r="G3" s="131"/>
    </row>
    <row r="4" spans="2:11" s="37" customFormat="1" ht="54" customHeight="1">
      <c r="B4" s="132" t="s">
        <v>519</v>
      </c>
      <c r="C4" s="131"/>
      <c r="D4" s="131"/>
      <c r="E4" s="2"/>
      <c r="F4" s="2"/>
      <c r="G4" s="2"/>
      <c r="H4" s="2"/>
      <c r="I4" s="2"/>
      <c r="J4" s="2"/>
      <c r="K4" s="2"/>
    </row>
    <row r="5" spans="2:11" s="37" customFormat="1" ht="19.95" customHeight="1">
      <c r="B5" s="132" t="s">
        <v>517</v>
      </c>
      <c r="C5" s="131"/>
      <c r="D5" s="131"/>
      <c r="E5" s="131"/>
      <c r="F5" s="131"/>
      <c r="G5" s="131"/>
    </row>
    <row r="6" spans="2:11" s="37" customFormat="1" ht="18" customHeight="1">
      <c r="B6" s="132" t="s">
        <v>520</v>
      </c>
      <c r="C6" s="131"/>
      <c r="D6" s="131"/>
      <c r="E6" s="131"/>
      <c r="F6" s="131"/>
      <c r="G6" s="131"/>
    </row>
    <row r="7" spans="2:11" s="37" customFormat="1" ht="19.8" customHeight="1" thickBot="1">
      <c r="B7" s="131" t="s">
        <v>22</v>
      </c>
      <c r="C7" s="131"/>
      <c r="D7" s="131"/>
      <c r="E7" s="131"/>
      <c r="F7" s="131"/>
      <c r="H7" s="3"/>
    </row>
    <row r="8" spans="2:11" ht="19.5" customHeight="1" thickBot="1">
      <c r="B8" s="236" t="s">
        <v>78</v>
      </c>
      <c r="C8" s="237"/>
      <c r="D8" s="238"/>
    </row>
    <row r="9" spans="2:11" ht="18" customHeight="1">
      <c r="B9" s="36" t="s">
        <v>77</v>
      </c>
      <c r="C9" s="35" t="s">
        <v>76</v>
      </c>
      <c r="D9" s="34">
        <f>SUM(D10:D13)</f>
        <v>4.9600000000000005E-2</v>
      </c>
    </row>
    <row r="10" spans="2:11">
      <c r="B10" s="28" t="s">
        <v>75</v>
      </c>
      <c r="C10" s="30" t="s">
        <v>74</v>
      </c>
      <c r="D10" s="29">
        <v>0.03</v>
      </c>
    </row>
    <row r="11" spans="2:11">
      <c r="B11" s="28" t="s">
        <v>73</v>
      </c>
      <c r="C11" s="30" t="s">
        <v>72</v>
      </c>
      <c r="D11" s="29">
        <v>4.0000000000000001E-3</v>
      </c>
    </row>
    <row r="12" spans="2:11">
      <c r="B12" s="28" t="s">
        <v>71</v>
      </c>
      <c r="C12" s="30" t="s">
        <v>70</v>
      </c>
      <c r="D12" s="29">
        <v>9.7000000000000003E-3</v>
      </c>
    </row>
    <row r="13" spans="2:11">
      <c r="B13" s="28" t="s">
        <v>69</v>
      </c>
      <c r="C13" s="30" t="s">
        <v>68</v>
      </c>
      <c r="D13" s="29">
        <v>5.8999999999999999E-3</v>
      </c>
    </row>
    <row r="14" spans="2:11">
      <c r="B14" s="28"/>
      <c r="C14" s="30"/>
      <c r="D14" s="29"/>
    </row>
    <row r="15" spans="2:11">
      <c r="B15" s="33" t="s">
        <v>67</v>
      </c>
      <c r="C15" s="32" t="s">
        <v>66</v>
      </c>
      <c r="D15" s="31">
        <f>SUM(D16:D19)</f>
        <v>0.13150000000000001</v>
      </c>
    </row>
    <row r="16" spans="2:11">
      <c r="B16" s="28" t="s">
        <v>65</v>
      </c>
      <c r="C16" s="30" t="s">
        <v>64</v>
      </c>
      <c r="D16" s="29">
        <v>0.03</v>
      </c>
    </row>
    <row r="17" spans="2:4">
      <c r="B17" s="28" t="s">
        <v>63</v>
      </c>
      <c r="C17" s="30" t="s">
        <v>62</v>
      </c>
      <c r="D17" s="29">
        <v>6.4999999999999997E-3</v>
      </c>
    </row>
    <row r="18" spans="2:4">
      <c r="B18" s="28" t="s">
        <v>61</v>
      </c>
      <c r="C18" s="30" t="s">
        <v>60</v>
      </c>
      <c r="D18" s="29">
        <v>0.05</v>
      </c>
    </row>
    <row r="19" spans="2:4">
      <c r="B19" s="28" t="s">
        <v>59</v>
      </c>
      <c r="C19" s="30" t="s">
        <v>58</v>
      </c>
      <c r="D19" s="29">
        <v>4.4999999999999998E-2</v>
      </c>
    </row>
    <row r="20" spans="2:4">
      <c r="B20" s="28"/>
      <c r="C20" s="30"/>
      <c r="D20" s="29"/>
    </row>
    <row r="21" spans="2:4">
      <c r="B21" s="33" t="s">
        <v>57</v>
      </c>
      <c r="C21" s="32" t="s">
        <v>56</v>
      </c>
      <c r="D21" s="31">
        <f>D22</f>
        <v>7.3999999999999996E-2</v>
      </c>
    </row>
    <row r="22" spans="2:4">
      <c r="B22" s="28" t="s">
        <v>55</v>
      </c>
      <c r="C22" s="30" t="s">
        <v>54</v>
      </c>
      <c r="D22" s="29">
        <v>7.3999999999999996E-2</v>
      </c>
    </row>
    <row r="23" spans="2:4">
      <c r="B23" s="28"/>
      <c r="C23" s="27"/>
      <c r="D23" s="26"/>
    </row>
    <row r="24" spans="2:4" ht="16.2" thickBot="1">
      <c r="B24" s="25" t="s">
        <v>53</v>
      </c>
      <c r="C24" s="24" t="s">
        <v>52</v>
      </c>
      <c r="D24" s="128">
        <f>((1+(D10+D12+D13))*(1+D11)*(1+D21))/(1-D15)-1</f>
        <v>0.29817650846286692</v>
      </c>
    </row>
    <row r="26" spans="2:4" ht="33" customHeight="1">
      <c r="B26" s="235" t="s">
        <v>51</v>
      </c>
      <c r="C26" s="235"/>
      <c r="D26" s="235"/>
    </row>
    <row r="28" spans="2:4" ht="21" customHeight="1"/>
    <row r="30" spans="2:4">
      <c r="B30" s="22" t="s">
        <v>50</v>
      </c>
    </row>
    <row r="31" spans="2:4">
      <c r="B31" s="22" t="s">
        <v>49</v>
      </c>
    </row>
    <row r="32" spans="2:4">
      <c r="B32" s="22" t="s">
        <v>48</v>
      </c>
    </row>
    <row r="33" spans="2:6">
      <c r="B33" s="22" t="s">
        <v>47</v>
      </c>
    </row>
    <row r="34" spans="2:6">
      <c r="B34" s="22" t="s">
        <v>46</v>
      </c>
    </row>
    <row r="35" spans="2:6">
      <c r="B35" s="22" t="s">
        <v>45</v>
      </c>
    </row>
    <row r="36" spans="2:6">
      <c r="B36" s="22" t="s">
        <v>44</v>
      </c>
    </row>
    <row r="39" spans="2:6">
      <c r="C39" s="223" t="s">
        <v>521</v>
      </c>
      <c r="D39" s="223"/>
      <c r="E39" s="23"/>
      <c r="F39" s="23"/>
    </row>
  </sheetData>
  <mergeCells count="10">
    <mergeCell ref="B1:G1"/>
    <mergeCell ref="B2:G2"/>
    <mergeCell ref="B3:G3"/>
    <mergeCell ref="B5:G5"/>
    <mergeCell ref="B8:D8"/>
    <mergeCell ref="B26:D26"/>
    <mergeCell ref="C39:D39"/>
    <mergeCell ref="B6:G6"/>
    <mergeCell ref="B7:F7"/>
    <mergeCell ref="B4:D4"/>
  </mergeCells>
  <pageMargins left="0.86937500000000001" right="0.511811024" top="1.1505000000000001" bottom="1.0529999999999999" header="0.31496062000000002" footer="0.31496062000000002"/>
  <pageSetup paperSize="9" scale="78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PLANILHA</vt:lpstr>
      <vt:lpstr>CPUs</vt:lpstr>
      <vt:lpstr>CRONOGRAMA</vt:lpstr>
      <vt:lpstr>ENCARGO SOCIAL</vt:lpstr>
      <vt:lpstr>BDI</vt:lpstr>
      <vt:lpstr>BDI!Area_de_impressao</vt:lpstr>
      <vt:lpstr>CPUs!Area_de_impressao</vt:lpstr>
      <vt:lpstr>CRONOGRAMA!Area_de_impressao</vt:lpstr>
      <vt:lpstr>'ENCARGO SOCIAL'!Area_de_impressao</vt:lpstr>
      <vt:lpstr>CPUs!Titulos_de_impressao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Igor Lima</cp:lastModifiedBy>
  <cp:revision>0</cp:revision>
  <cp:lastPrinted>2022-08-15T16:29:57Z</cp:lastPrinted>
  <dcterms:created xsi:type="dcterms:W3CDTF">2022-07-13T15:01:50Z</dcterms:created>
  <dcterms:modified xsi:type="dcterms:W3CDTF">2022-08-15T17:31:54Z</dcterms:modified>
</cp:coreProperties>
</file>