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lessandro\A M OLIVEIRA TRANSPORTES\proposta praça abril 2024\"/>
    </mc:Choice>
  </mc:AlternateContent>
  <xr:revisionPtr revIDLastSave="0" documentId="13_ncr:1_{8F42F725-446F-4804-8ABF-0033CD50D987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PLANILHA" sheetId="1" r:id="rId1"/>
    <sheet name="CPUs" sheetId="6" r:id="rId2"/>
    <sheet name="CRONOGRAMA" sheetId="2" r:id="rId3"/>
    <sheet name="ENCARGO SOCIAL" sheetId="4" r:id="rId4"/>
    <sheet name="BDI" sheetId="3" r:id="rId5"/>
  </sheets>
  <definedNames>
    <definedName name="_xlnm.Print_Area" localSheetId="4">BDI!$A$1:$D$39</definedName>
    <definedName name="_xlnm.Print_Area" localSheetId="1">CPUs!$A$1:$F$317</definedName>
    <definedName name="_xlnm.Print_Area" localSheetId="2">CRONOGRAMA!$A$1:$J$37</definedName>
    <definedName name="_xlnm.Print_Area" localSheetId="3">'ENCARGO SOCIAL'!$A$1:$E$46</definedName>
    <definedName name="_xlnm.Print_Titles" localSheetId="1">CPUs!$1:$9</definedName>
  </definedNames>
  <calcPr calcId="181029"/>
</workbook>
</file>

<file path=xl/calcChain.xml><?xml version="1.0" encoding="utf-8"?>
<calcChain xmlns="http://schemas.openxmlformats.org/spreadsheetml/2006/main">
  <c r="F22" i="2" l="1"/>
  <c r="F253" i="6"/>
  <c r="F250" i="6"/>
  <c r="F251" i="6" s="1"/>
  <c r="F261" i="6"/>
  <c r="F262" i="6"/>
  <c r="F263" i="6" s="1"/>
  <c r="F265" i="6" s="1"/>
  <c r="F260" i="6"/>
  <c r="F297" i="6"/>
  <c r="F292" i="6"/>
  <c r="F293" i="6"/>
  <c r="F294" i="6"/>
  <c r="F291" i="6"/>
  <c r="F258" i="6"/>
  <c r="F256" i="6"/>
  <c r="F255" i="6"/>
  <c r="F23" i="6"/>
  <c r="F24" i="6"/>
  <c r="F25" i="6"/>
  <c r="F26" i="6"/>
  <c r="F22" i="6"/>
  <c r="F13" i="6"/>
  <c r="F14" i="6"/>
  <c r="F15" i="6"/>
  <c r="F16" i="6"/>
  <c r="F12" i="6"/>
  <c r="F53" i="1"/>
  <c r="E53" i="1"/>
  <c r="E54" i="1"/>
  <c r="E45" i="1"/>
  <c r="E14" i="1"/>
  <c r="C39" i="3"/>
  <c r="B46" i="4"/>
  <c r="I37" i="2"/>
  <c r="B29" i="2"/>
  <c r="B26" i="2"/>
  <c r="B23" i="2"/>
  <c r="B20" i="2"/>
  <c r="B17" i="2"/>
  <c r="B14" i="2"/>
  <c r="B11" i="2"/>
  <c r="B7" i="3"/>
  <c r="B6" i="3"/>
  <c r="B5" i="3"/>
  <c r="B4" i="3"/>
  <c r="B7" i="4"/>
  <c r="B6" i="4"/>
  <c r="B5" i="4"/>
  <c r="B4" i="4"/>
  <c r="A7" i="2"/>
  <c r="A6" i="2"/>
  <c r="A5" i="2"/>
  <c r="A4" i="2"/>
  <c r="A7" i="6"/>
  <c r="A6" i="6"/>
  <c r="A5" i="6"/>
  <c r="A4" i="6"/>
  <c r="F295" i="6" l="1"/>
  <c r="F27" i="6"/>
  <c r="F29" i="6" s="1"/>
  <c r="F17" i="6"/>
  <c r="F19" i="6" s="1"/>
  <c r="E48" i="1"/>
  <c r="F48" i="1" s="1"/>
  <c r="E51" i="1"/>
  <c r="F51" i="1" s="1"/>
  <c r="E47" i="1"/>
  <c r="F47" i="1" s="1"/>
  <c r="E52" i="1"/>
  <c r="F52" i="1" s="1"/>
  <c r="F54" i="1"/>
  <c r="E49" i="1"/>
  <c r="F49" i="1" s="1"/>
  <c r="F45" i="1"/>
  <c r="E50" i="1" l="1"/>
  <c r="F50" i="1" s="1"/>
  <c r="E44" i="1"/>
  <c r="F44" i="1" s="1"/>
  <c r="E43" i="1"/>
  <c r="E46" i="1" l="1"/>
  <c r="F46" i="1" s="1"/>
  <c r="E41" i="1" l="1"/>
  <c r="F41" i="1" l="1"/>
  <c r="E40" i="1" l="1"/>
  <c r="F40" i="1" s="1"/>
  <c r="E38" i="1"/>
  <c r="F38" i="1" s="1"/>
  <c r="E36" i="1"/>
  <c r="F36" i="1" s="1"/>
  <c r="E34" i="1"/>
  <c r="F34" i="1" s="1"/>
  <c r="E35" i="1"/>
  <c r="F35" i="1" s="1"/>
  <c r="E27" i="1"/>
  <c r="E29" i="1"/>
  <c r="E28" i="1"/>
  <c r="E21" i="1"/>
  <c r="E19" i="1"/>
  <c r="E18" i="1"/>
  <c r="E13" i="1"/>
  <c r="E39" i="1" l="1"/>
  <c r="F39" i="1" s="1"/>
  <c r="E37" i="1"/>
  <c r="F37" i="1" s="1"/>
  <c r="E33" i="1"/>
  <c r="F33" i="1" s="1"/>
  <c r="E31" i="1"/>
  <c r="E32" i="1" l="1"/>
  <c r="F32" i="1" s="1"/>
  <c r="E11" i="1"/>
  <c r="F11" i="1" s="1"/>
  <c r="E12" i="1"/>
  <c r="B101" i="6" l="1"/>
  <c r="E23" i="1" l="1"/>
  <c r="F23" i="1" s="1"/>
  <c r="E22" i="1"/>
  <c r="F22" i="1" s="1"/>
  <c r="E25" i="1" l="1"/>
  <c r="F25" i="1" s="1"/>
  <c r="E24" i="1"/>
  <c r="F24" i="1" s="1"/>
  <c r="F28" i="1"/>
  <c r="E16" i="1"/>
  <c r="F16" i="1" s="1"/>
  <c r="F15" i="1" s="1"/>
  <c r="J14" i="2" s="1"/>
  <c r="F19" i="1"/>
  <c r="F21" i="1"/>
  <c r="D20" i="4"/>
  <c r="E20" i="4"/>
  <c r="D32" i="4"/>
  <c r="E32" i="4"/>
  <c r="D39" i="4"/>
  <c r="E39" i="4"/>
  <c r="D43" i="4"/>
  <c r="E43" i="4"/>
  <c r="D9" i="3"/>
  <c r="D15" i="3"/>
  <c r="D21" i="3"/>
  <c r="D24" i="3" s="1"/>
  <c r="F20" i="1" l="1"/>
  <c r="J20" i="2" s="1"/>
  <c r="H22" i="2" s="1"/>
  <c r="F29" i="1"/>
  <c r="F18" i="1"/>
  <c r="F17" i="1" s="1"/>
  <c r="D16" i="2"/>
  <c r="E44" i="4"/>
  <c r="D44" i="4"/>
  <c r="F43" i="1"/>
  <c r="F42" i="1" s="1"/>
  <c r="F31" i="1"/>
  <c r="F30" i="1" s="1"/>
  <c r="J26" i="2" s="1"/>
  <c r="F27" i="1"/>
  <c r="F14" i="1"/>
  <c r="F13" i="1"/>
  <c r="F12" i="1"/>
  <c r="J29" i="2" l="1"/>
  <c r="J17" i="2"/>
  <c r="D19" i="2" s="1"/>
  <c r="F10" i="1"/>
  <c r="D22" i="2"/>
  <c r="F26" i="1"/>
  <c r="J11" i="2" l="1"/>
  <c r="F55" i="1"/>
  <c r="F28" i="2"/>
  <c r="J23" i="2"/>
  <c r="F25" i="2" s="1"/>
  <c r="D13" i="2"/>
  <c r="D32" i="2" s="1"/>
  <c r="H31" i="2"/>
  <c r="H28" i="2"/>
  <c r="J32" i="2" l="1"/>
  <c r="C23" i="2" s="1"/>
  <c r="H25" i="2"/>
  <c r="F32" i="2"/>
  <c r="H32" i="2"/>
  <c r="C20" i="2" l="1"/>
  <c r="C14" i="2"/>
  <c r="C26" i="2"/>
  <c r="D33" i="2"/>
  <c r="D35" i="2" s="1"/>
  <c r="C17" i="2"/>
  <c r="C11" i="2"/>
  <c r="C29" i="2"/>
  <c r="H33" i="2"/>
  <c r="D34" i="2"/>
  <c r="F34" i="2" s="1"/>
  <c r="H34" i="2" s="1"/>
  <c r="F33" i="2"/>
  <c r="F35" i="2" l="1"/>
  <c r="H35" i="2" s="1"/>
</calcChain>
</file>

<file path=xl/sharedStrings.xml><?xml version="1.0" encoding="utf-8"?>
<sst xmlns="http://schemas.openxmlformats.org/spreadsheetml/2006/main" count="909" uniqueCount="463">
  <si>
    <t>Und</t>
  </si>
  <si>
    <t>Quant.</t>
  </si>
  <si>
    <t>Valor Unit</t>
  </si>
  <si>
    <t>Total</t>
  </si>
  <si>
    <t xml:space="preserve"> 1 </t>
  </si>
  <si>
    <t>SERVIÇOS PRELIMINARES</t>
  </si>
  <si>
    <t>CJ</t>
  </si>
  <si>
    <t xml:space="preserve"> 2 </t>
  </si>
  <si>
    <t xml:space="preserve"> 2.1 </t>
  </si>
  <si>
    <t xml:space="preserve"> 3 </t>
  </si>
  <si>
    <t xml:space="preserve"> 3.1 </t>
  </si>
  <si>
    <t>URBANIZAÇÃO</t>
  </si>
  <si>
    <t>PLANTIO DE ÁRVORE ORNAMENTAL COM ALTURA DE MUDA MAIOR QUE 2,00 M E MENOR OU IGUAL A 4,00 M</t>
  </si>
  <si>
    <t>UN</t>
  </si>
  <si>
    <t>UND</t>
  </si>
  <si>
    <t>SISTEMA ELÉTRICO</t>
  </si>
  <si>
    <t>M</t>
  </si>
  <si>
    <t>À</t>
  </si>
  <si>
    <t>PREFEITURA MUNICIPAL DE AURORA DO PARÁ - PA</t>
  </si>
  <si>
    <t>COMISSÃO PERMANENTE DE LICITAÇÃO DO MUNICÍPIO DE AURORA DO PARÁ - PA</t>
  </si>
  <si>
    <t>HORA DA ABERTURA: 08h30hrs</t>
  </si>
  <si>
    <t xml:space="preserve">PLANILHA ORÇAMENTARIA </t>
  </si>
  <si>
    <t>ITEM</t>
  </si>
  <si>
    <t>DESCRIÇÃO</t>
  </si>
  <si>
    <t>QUANT.</t>
  </si>
  <si>
    <t>VALOR UNIT COM BDI (R$)</t>
  </si>
  <si>
    <t>TOTAL (R$)</t>
  </si>
  <si>
    <t>PLACA DE OBRA EM LONA COM PLOTAGEM DE GRÁFICA</t>
  </si>
  <si>
    <t>LOCAÇÃO DA OBRA A TRENA</t>
  </si>
  <si>
    <t>PLANTIO DE GRAMA (INCL. TERRA PRETA)</t>
  </si>
  <si>
    <t>COLCHÃO DE AREIA E=20 CM</t>
  </si>
  <si>
    <t>CONCRETO ARMADO FCK=15 MPA C/FORMA MAD. BRANCA (INCL. LANÇAMENTO E ADENSAMENTO)</t>
  </si>
  <si>
    <t>PLANTIO DE ARBUSTO OU  CERCA VIVA</t>
  </si>
  <si>
    <t>TOTAL GERAL</t>
  </si>
  <si>
    <t>PERCENTUAL ACUMULADO</t>
  </si>
  <si>
    <t>ACUMULADO DO MES (R$)</t>
  </si>
  <si>
    <t>PERCENTUAL SIMPLES (%)</t>
  </si>
  <si>
    <t>TOTAL DA ETAPA</t>
  </si>
  <si>
    <t>TOTAL</t>
  </si>
  <si>
    <t>%</t>
  </si>
  <si>
    <t>CRONOGRAMA FÍSICO / FINANCEIRO</t>
  </si>
  <si>
    <t>I  →  Incidência de Impostos (PIS, COFINS e ISS)</t>
  </si>
  <si>
    <t>L  →  Taxa de Lucro/Remuneração</t>
  </si>
  <si>
    <t>DF    →  Despesas Financeiras</t>
  </si>
  <si>
    <t>G     →  Garantia</t>
  </si>
  <si>
    <t xml:space="preserve">R    →  Riscos </t>
  </si>
  <si>
    <t>S  →  Seguro</t>
  </si>
  <si>
    <t>AC  →  Administração Central</t>
  </si>
  <si>
    <t>Segundo Acórdão 2622/2013 do Tribunal de Contas da União – TCU, o cálculo do BDI deve ser feito da seguinte maneira:</t>
  </si>
  <si>
    <t>TAXA TOTAL DE BDI</t>
  </si>
  <si>
    <t>4.0</t>
  </si>
  <si>
    <t>Lucro</t>
  </si>
  <si>
    <t>3.1</t>
  </si>
  <si>
    <t>LUCRO</t>
  </si>
  <si>
    <t>3.0</t>
  </si>
  <si>
    <t>CPRB</t>
  </si>
  <si>
    <t>2.4</t>
  </si>
  <si>
    <t xml:space="preserve">ISS </t>
  </si>
  <si>
    <t>2.3</t>
  </si>
  <si>
    <t>Cofins</t>
  </si>
  <si>
    <t>2.2</t>
  </si>
  <si>
    <t>Pis</t>
  </si>
  <si>
    <t>2.1</t>
  </si>
  <si>
    <t>TRIBUTOS</t>
  </si>
  <si>
    <t>2.0</t>
  </si>
  <si>
    <t>Despesas Financeiras</t>
  </si>
  <si>
    <t>1.5</t>
  </si>
  <si>
    <t>Riscos</t>
  </si>
  <si>
    <t>1.3</t>
  </si>
  <si>
    <t>Seguros + Garantia</t>
  </si>
  <si>
    <t>1.2</t>
  </si>
  <si>
    <t>Administração Central e Local</t>
  </si>
  <si>
    <t>1.1</t>
  </si>
  <si>
    <t>CUSTOS INDIRETOS</t>
  </si>
  <si>
    <t>1.0</t>
  </si>
  <si>
    <t>BDI</t>
  </si>
  <si>
    <t>TOTAL(A+B+C+D)</t>
  </si>
  <si>
    <t>D</t>
  </si>
  <si>
    <t xml:space="preserve">REINCIDÊNCIA DE GRUPO A SOBRE AVISO PRÉVIO TRABALHADO E REINCIDÊNCIA DO FGTS SOBRE AVISO PRÉVIO INDENIZADO </t>
  </si>
  <si>
    <t>D2</t>
  </si>
  <si>
    <t xml:space="preserve">REINCIDÊNCIA DE GRUPO A SOBRE GRUPO B </t>
  </si>
  <si>
    <t>D1</t>
  </si>
  <si>
    <t>GRUPO D</t>
  </si>
  <si>
    <t>C</t>
  </si>
  <si>
    <t>INDENIZAÇÃO ADICIONAL</t>
  </si>
  <si>
    <t>C5</t>
  </si>
  <si>
    <t>DEPÓSITO RESCISÃO SEM JUSTA CAUSA</t>
  </si>
  <si>
    <t>C4</t>
  </si>
  <si>
    <t>FÉRIAS INDENIZADAS</t>
  </si>
  <si>
    <t>C3</t>
  </si>
  <si>
    <t>AVISO PRÉVIO TRABALHADO</t>
  </si>
  <si>
    <t>C2</t>
  </si>
  <si>
    <t>AVISO PRÉVIO INDENIZADO</t>
  </si>
  <si>
    <t>C1</t>
  </si>
  <si>
    <t>GRUPO C</t>
  </si>
  <si>
    <t>B</t>
  </si>
  <si>
    <t>SALÁRIO MATERNIDADE</t>
  </si>
  <si>
    <t>B10</t>
  </si>
  <si>
    <t>FÉRIAS GOZADAS</t>
  </si>
  <si>
    <t>B9</t>
  </si>
  <si>
    <t>AUXÍLIO ACIDENTE DE TRABALHO</t>
  </si>
  <si>
    <t>B8</t>
  </si>
  <si>
    <t>Não Inside</t>
  </si>
  <si>
    <t>DIAS DE CHUVAS</t>
  </si>
  <si>
    <t>B7</t>
  </si>
  <si>
    <t>FALTAS JUSTIFICADAS</t>
  </si>
  <si>
    <t>B6</t>
  </si>
  <si>
    <t>LICENÇA PATERNIDADE</t>
  </si>
  <si>
    <t>B5</t>
  </si>
  <si>
    <t>13° SALÁRIO</t>
  </si>
  <si>
    <t>B4</t>
  </si>
  <si>
    <t>AUXÍLIO - ENFERMIDADE</t>
  </si>
  <si>
    <t>B3</t>
  </si>
  <si>
    <t>FERIADOS</t>
  </si>
  <si>
    <t>B2</t>
  </si>
  <si>
    <t>REPOUSO SEMANAL RENUMERADO</t>
  </si>
  <si>
    <t>B1</t>
  </si>
  <si>
    <t xml:space="preserve">GRUPO B </t>
  </si>
  <si>
    <t>A</t>
  </si>
  <si>
    <t>SECONCI</t>
  </si>
  <si>
    <t>A9</t>
  </si>
  <si>
    <t>FGTS</t>
  </si>
  <si>
    <t>A8</t>
  </si>
  <si>
    <t>SEGURO CONTRA ACIDENTES DE TRABALHO</t>
  </si>
  <si>
    <t>A7</t>
  </si>
  <si>
    <t>SALÁRIO EDUCAÇÃO</t>
  </si>
  <si>
    <t>A6</t>
  </si>
  <si>
    <t>SEBRAE</t>
  </si>
  <si>
    <t>A5</t>
  </si>
  <si>
    <t>INCRA</t>
  </si>
  <si>
    <t>A4</t>
  </si>
  <si>
    <t>SENAI</t>
  </si>
  <si>
    <t>A3</t>
  </si>
  <si>
    <t>SESI</t>
  </si>
  <si>
    <t>A2</t>
  </si>
  <si>
    <t>INSS</t>
  </si>
  <si>
    <t>A1</t>
  </si>
  <si>
    <t xml:space="preserve">GRUPO A </t>
  </si>
  <si>
    <t>MENSALISTA %</t>
  </si>
  <si>
    <t>HORISTA %</t>
  </si>
  <si>
    <t>CÓDIGO</t>
  </si>
  <si>
    <t>TABELA DE ENCARGOS SOCIAIS</t>
  </si>
  <si>
    <t>H</t>
  </si>
  <si>
    <t>SERVENTE COM ENCARGOS COMPLEMENTARES</t>
  </si>
  <si>
    <t>PEDREIRO COM ENCARGOS COMPLEMENTARES</t>
  </si>
  <si>
    <t>AJUDANTE DE PEDREIRO COM ENCARGOS COMPLEMENTARES</t>
  </si>
  <si>
    <t>JARDINEIRO COM ENCARGOS COMPLEMENTARES</t>
  </si>
  <si>
    <t>CHP</t>
  </si>
  <si>
    <t>KG</t>
  </si>
  <si>
    <t>CARPINTEIRO COM ENCARGOS COMPLEMENTARES</t>
  </si>
  <si>
    <t>ELETRICISTA COM ENCARGOS COMPLEMENTARES</t>
  </si>
  <si>
    <t>CALCETEIRO COM ENCARGOS COMPLEMENTARES</t>
  </si>
  <si>
    <t>AUXILIAR DE ELETRICISTA COM ENCARGOS COMPLEMENTARES</t>
  </si>
  <si>
    <t>MUDA DE ARBUSTO FOLHAGEM, SANSAO-DO-CAMPO OU EQUIVALENTE DA REGIAO, H= *50 A 70* CM</t>
  </si>
  <si>
    <t>COMPOSIÇÃO DE PREÇO UNITARIO - CPU</t>
  </si>
  <si>
    <t>TOTAL SEM B.D.I</t>
  </si>
  <si>
    <t>TOTAL COM B.D.I</t>
  </si>
  <si>
    <t>PERNAMANCA 3" X 2" 4 M - MADEIRA BRANCA</t>
  </si>
  <si>
    <t>PREGO 1 1/2"X13</t>
  </si>
  <si>
    <t>TAXA DE INCÊNDIO</t>
  </si>
  <si>
    <t>LIGAÇÃO PROVISÓRIA - LUZ</t>
  </si>
  <si>
    <t>LIGAÇÃO PROVISORIA - AGUA/ESGOTO</t>
  </si>
  <si>
    <t>TÁBUA DE MADEIRA BRANCA 4M</t>
  </si>
  <si>
    <t>PREGO 2 1/2"X10</t>
  </si>
  <si>
    <t>ARAME RECOZIDO NO. 18</t>
  </si>
  <si>
    <t>LINHA DE NYLON NO. 80</t>
  </si>
  <si>
    <t>ARGAMASSA P/REJUNTAMENTO DE BLOKRET (1:7)</t>
  </si>
  <si>
    <t>AREIA</t>
  </si>
  <si>
    <t>GRAMA EM PLACA</t>
  </si>
  <si>
    <t>TERRA PRETA VEGETAL</t>
  </si>
  <si>
    <t>ESCAVAÇÃO MANUAL ATE 1.50M DE PROFUNDIDADE</t>
  </si>
  <si>
    <t>CONCRETO C/ SEIXO FCK= 20 MPA (INCL. LANÇAMENTO E ADENSAMENTO)</t>
  </si>
  <si>
    <t>LASTRO DE CONCRETO MAGRO C/ SEIXO</t>
  </si>
  <si>
    <t>ALVENARIA TIJOLO DE BARRO A SINGELO</t>
  </si>
  <si>
    <t>REBOCO COM ARGAMASSA 1:6:ADIT. PLAST.</t>
  </si>
  <si>
    <t>CHAPISCO DE CIMENTO E AREIA NO TRAÇO 1:3</t>
  </si>
  <si>
    <t>CIMENTADO LISO E=2CM TRAÇO 1:3</t>
  </si>
  <si>
    <t>1.1.1</t>
  </si>
  <si>
    <t>1.1.2</t>
  </si>
  <si>
    <t>1.1.3</t>
  </si>
  <si>
    <t>1.1.4</t>
  </si>
  <si>
    <t>1.1.5</t>
  </si>
  <si>
    <t>1.2.1</t>
  </si>
  <si>
    <t>2.1.1</t>
  </si>
  <si>
    <t>2.1.2</t>
  </si>
  <si>
    <t>3.1.1</t>
  </si>
  <si>
    <t>3.1.2</t>
  </si>
  <si>
    <t>1.2.2</t>
  </si>
  <si>
    <t>1.2.3</t>
  </si>
  <si>
    <t>1.2.4</t>
  </si>
  <si>
    <t>1.2.5</t>
  </si>
  <si>
    <t>1.4</t>
  </si>
  <si>
    <t>1.4.1</t>
  </si>
  <si>
    <t>3.2</t>
  </si>
  <si>
    <t>4.1</t>
  </si>
  <si>
    <t>4.1.1</t>
  </si>
  <si>
    <t>5.1</t>
  </si>
  <si>
    <t>5.1.1</t>
  </si>
  <si>
    <t>5.1.2</t>
  </si>
  <si>
    <t>5.1.3</t>
  </si>
  <si>
    <t>5.2</t>
  </si>
  <si>
    <t>5.2.1</t>
  </si>
  <si>
    <t>M²</t>
  </si>
  <si>
    <t>DZ</t>
  </si>
  <si>
    <t>RL</t>
  </si>
  <si>
    <t>M³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</si>
  <si>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</si>
  <si>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</si>
  <si>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</si>
  <si>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</si>
  <si>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</si>
  <si>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</si>
  <si>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</si>
  <si>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</si>
  <si>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</si>
  <si>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</si>
  <si>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6.4</t>
  </si>
  <si>
    <t>6.4.1</t>
  </si>
  <si>
    <t>LICENÇAS E TAXAS DA OBRA ( ATÉ 500 M2)</t>
  </si>
  <si>
    <t>LICENÇAS E TAXAS DA OBRA  ( ATÉ 500 M2)</t>
  </si>
  <si>
    <t>ADMINISTRAÇÃO LOCAL (INCL. ENG CIVIL E ENCARREGADO GERAL)</t>
  </si>
  <si>
    <t>ADMINISTRAÇÃO LOCAL DA OBRA</t>
  </si>
  <si>
    <t>ENGENHEIRO CIVIL DE OBRA JUNIOR COM ENCARGOS COMPLEMENTARES</t>
  </si>
  <si>
    <t>ENCARREGADO GERAL COM ENCARGOS COMPLEMENTARES</t>
  </si>
  <si>
    <t>PISOS</t>
  </si>
  <si>
    <t>BLOCO DE CONCRETO INTERTRAVADO E=8CM</t>
  </si>
  <si>
    <t>5.2.2</t>
  </si>
  <si>
    <t>5.2.3</t>
  </si>
  <si>
    <t>SC</t>
  </si>
  <si>
    <t>6.3.2</t>
  </si>
  <si>
    <t>6.3.3</t>
  </si>
  <si>
    <t>6.4.2</t>
  </si>
  <si>
    <t>6.4.3</t>
  </si>
  <si>
    <t>7.1</t>
  </si>
  <si>
    <t>7.1.1</t>
  </si>
  <si>
    <t>7.1.2</t>
  </si>
  <si>
    <t>7.1.3</t>
  </si>
  <si>
    <t>AUXILIAR DE ENCANADOR OU BOMBEIRO HIDRÁULICO COM ENCARGOS COMPLEMENTARES</t>
  </si>
  <si>
    <t>ENCANADOR OU BOMBEIRO HIDRÁULICO COM ENCARGOS COMPLEMENTARES</t>
  </si>
  <si>
    <t>TB</t>
  </si>
  <si>
    <t>L</t>
  </si>
  <si>
    <t>1ª MÊS</t>
  </si>
  <si>
    <t>2ª MÊS</t>
  </si>
  <si>
    <t>3ª MÊS</t>
  </si>
  <si>
    <t>1.3.1</t>
  </si>
  <si>
    <t>1.3.2</t>
  </si>
  <si>
    <t>M2</t>
  </si>
  <si>
    <t>PINTOR COM ENCARGOS COMPLEMENTARES</t>
  </si>
  <si>
    <t>GL</t>
  </si>
  <si>
    <t>B.D.I 28,82%</t>
  </si>
  <si>
    <t xml:space="preserve"> 3.2</t>
  </si>
  <si>
    <t>DEMOLIÇÃO DA ESTRUTURA EM MADEIRA DA COBERTURA</t>
  </si>
  <si>
    <t>CHI</t>
  </si>
  <si>
    <t>BLOCO DE CONCRETO INTERTRAVADO E=8CM (INCL. COLCHAO DE AREIA E REJUNTAMENTO)</t>
  </si>
  <si>
    <t>PISOTÁTIL DIRECIONAL NA COR AMARELO 25X25 PREMOLDADO (16 UNIDADES)</t>
  </si>
  <si>
    <t>4.2</t>
  </si>
  <si>
    <t>4.2.1</t>
  </si>
  <si>
    <t>4.2.2</t>
  </si>
  <si>
    <t>4.2.3</t>
  </si>
  <si>
    <t>4.2.4</t>
  </si>
  <si>
    <t>CIMENTO</t>
  </si>
  <si>
    <t>4.2.4.1</t>
  </si>
  <si>
    <t>4.2.4.2</t>
  </si>
  <si>
    <t>4.2.4.3</t>
  </si>
  <si>
    <t>4.2.4.4</t>
  </si>
  <si>
    <t>4.2.4.5</t>
  </si>
  <si>
    <t>4.2.4.6</t>
  </si>
  <si>
    <t>4.2.4.7</t>
  </si>
  <si>
    <t>4.2.4.8</t>
  </si>
  <si>
    <t>MÁQUINA EXTRUSORA DE CONCRETO PARA GUIAS E SARJETAS, MOTOR A DIESEL, POTÊNCIA 14 CV - CHP DIURNO. AF_12/2015</t>
  </si>
  <si>
    <t>MÁQUINA EXTRUSORA DE CONCRETO PARA GUIAS E SARJETAS, MOTOR A DIESEL, POTÊNCIA 14 CV - CHI DIURNO. AF_12/2015</t>
  </si>
  <si>
    <t>ARGAMASSA TRAÇO 1:4 (EM VOLUME DE CIMENTO E AREIA MÉDIA ÚMIDA), PREPARO MANUAL. AF_08/2019</t>
  </si>
  <si>
    <t>AJUDANTE ESPECIALIZADO COM ENCARGOS COMPLEMENTARES</t>
  </si>
  <si>
    <t>AREIA MEDIA - POSTO JAZIDA/FORNECEDOR (RETIRADO NA JAZIDA, SEM TRANSPORTE)</t>
  </si>
  <si>
    <t>CONCRETO USINADO BOMBEAVEL, CLASSE DE RESISTENCIA C20, COM BRITA 0 E 1, SLUMP = 100 +/- 20 MM, EXCLUI SERVICO DE BOMBEAMENTO (NBR 8953)</t>
  </si>
  <si>
    <t>CAL HIDRATADA PARA PINTURA</t>
  </si>
  <si>
    <t>6.5</t>
  </si>
  <si>
    <t>6.6</t>
  </si>
  <si>
    <t>6.1.4</t>
  </si>
  <si>
    <t>6.1.5</t>
  </si>
  <si>
    <t>MUDA DE ARVORE ORNAMENTAL, OITI/AROEIRA SALSA/ANGICO/IPE/JACARANDA OU EQUIVALENTE  DA REGIAO, H= *1* M</t>
  </si>
  <si>
    <t>M3</t>
  </si>
  <si>
    <t>6.5.1</t>
  </si>
  <si>
    <t>6.5.2</t>
  </si>
  <si>
    <t>6.5.3</t>
  </si>
  <si>
    <t>6.6.1</t>
  </si>
  <si>
    <t>6.6.2</t>
  </si>
  <si>
    <t>6.6.3</t>
  </si>
  <si>
    <t>6.6.4</t>
  </si>
  <si>
    <t>LIMPEZA DO TERRENO</t>
  </si>
  <si>
    <t>LONA COM PLOTAGEM DE GRÁFICA</t>
  </si>
  <si>
    <t>TAXA DA PMA (II)</t>
  </si>
  <si>
    <t>TAXA DO CREA (II)</t>
  </si>
  <si>
    <t>MOVIMENTAÇÃO DE TERRA E FUNDAÇÃO</t>
  </si>
  <si>
    <t xml:space="preserve">ATERRO INCLUINDO CARGA, DESCARGA, TRANSPORTE E APILOAMENTO </t>
  </si>
  <si>
    <t>BALDRAME EM CONCRETO SIMPLES COM SEIXO INCLUSIVE FORMA MADEIRA BRANCA</t>
  </si>
  <si>
    <t>4.3</t>
  </si>
  <si>
    <t>4.4</t>
  </si>
  <si>
    <t xml:space="preserve">GUIA (MEIO-FIO) CONCRETO, MOLDADA  IN LOCO  EM TRECHO RETO </t>
  </si>
  <si>
    <t>4.5</t>
  </si>
  <si>
    <t>PLANTIO DE ÁRVORE ORNAMENTAL COM ALTURA DE MUDA MENOR 2,00 M</t>
  </si>
  <si>
    <t>BANCO EM CONCRETO 1,8x0,6m</t>
  </si>
  <si>
    <t>5.3</t>
  </si>
  <si>
    <t>COMPACTADOR DE SOLO CM-13</t>
  </si>
  <si>
    <t>ATERRO ARENOSO</t>
  </si>
  <si>
    <t>HP</t>
  </si>
  <si>
    <t>3.1.3</t>
  </si>
  <si>
    <t>1.3.3</t>
  </si>
  <si>
    <t>1.3.4</t>
  </si>
  <si>
    <t>1.3.5</t>
  </si>
  <si>
    <t>1.3.6</t>
  </si>
  <si>
    <t>1.3.7</t>
  </si>
  <si>
    <t>FORMA C/ MADEIRA BRANCA</t>
  </si>
  <si>
    <t>DESFORMA</t>
  </si>
  <si>
    <t>PISO</t>
  </si>
  <si>
    <t>4.1.2</t>
  </si>
  <si>
    <t>4.1.3</t>
  </si>
  <si>
    <t>4.1.4</t>
  </si>
  <si>
    <t>4.1.5</t>
  </si>
  <si>
    <t>4.3.1</t>
  </si>
  <si>
    <t>4.3.2</t>
  </si>
  <si>
    <t>4.3.3</t>
  </si>
  <si>
    <t>4.3.4</t>
  </si>
  <si>
    <t>4.3.5</t>
  </si>
  <si>
    <t>4.4.1</t>
  </si>
  <si>
    <t>4.4.2</t>
  </si>
  <si>
    <t>m³</t>
  </si>
  <si>
    <t>5.3.1</t>
  </si>
  <si>
    <t>5.3.2</t>
  </si>
  <si>
    <t>5.3.3</t>
  </si>
  <si>
    <t>5.3.4</t>
  </si>
  <si>
    <t>5.3.5</t>
  </si>
  <si>
    <t>FUNDAÇÃO CORRIDA COM SEIXO</t>
  </si>
  <si>
    <t>CONCRETO ARMADO P/ CALHAS E PERCINTAS (INCL. LANÇAMENTO E</t>
  </si>
  <si>
    <t>TABUA NÃO APARELHADA 2,5X30 CM , EM MACARANDUBA, ANGELIM OU EQUIVALENTE A REGIÃO</t>
  </si>
  <si>
    <t>PREGO DE AÇO POLIDO COM CABECA 15X18</t>
  </si>
  <si>
    <t>6.7</t>
  </si>
  <si>
    <t>6.8</t>
  </si>
  <si>
    <t>6.9</t>
  </si>
  <si>
    <t>6.10</t>
  </si>
  <si>
    <t>6.11</t>
  </si>
  <si>
    <t>POSTE DE AÇO CONICO CONTINUO CURVO DUPLO, ENGASTADO, H=9M, INCLUSIVE LUMINÁRIAS, SEM LAMPADA - FORNECIMENTO E INSTALAÇÃO</t>
  </si>
  <si>
    <t>ELETRODUTO PVC RÍGIDO DE 3/4"</t>
  </si>
  <si>
    <t>CURVA 90 GRAUS PARA ELETRODUTO, PVC, ROSCÁVEL, DN 50MM (1 1/2") - FORNECIMENTO E INSTALAÇÃO</t>
  </si>
  <si>
    <t>LUVA PARA ELETRODUTO, PVC, ROSCÁVEL, DN 50MM (1 1/2") - FORNECIMENTO E INSTALAÇÃO</t>
  </si>
  <si>
    <t>DISJUNTOR TIPO NEMA, BIPOLAR 10 ATÉ 50 A, A TENSÃO MÁXIMA 415V</t>
  </si>
  <si>
    <t>CABO DE COBRE 4MM2 - 1 KV</t>
  </si>
  <si>
    <t>LUMINÁRIA DE LED PARA ILUMINAÇÃO PUBLICA, DE 98 W ATÉ 137 W - FORNECIMENTO E INSTALAÇÃO</t>
  </si>
  <si>
    <t>HASTE DE COBRE P/ ATERRAM. 3/4"X3M S/ CONECTOR</t>
  </si>
  <si>
    <t xml:space="preserve">RELE FOTOELETRICO </t>
  </si>
  <si>
    <t xml:space="preserve">CAIXA EM ALVENARIA DE 30X30X30CM C/ TPO. CONCRETO </t>
  </si>
  <si>
    <t>FITA ISOLANT ADESIVA ANTICHAMA, USO ATÉ 750V, EM ROLO DE 19 MM X 5M</t>
  </si>
  <si>
    <t>GUINDAUTO HIDRÁULICO, CAPACIDADE MÁXIMA DE CARGA 6200 KG, MOMENTO MÁXIMO DE CARGA 11,7 TM, ALCANCE MÁXIMO HORIZONTAL 9,70 M, INCLUSIVE CAMINHÃO TOCO PBT 16.000 KG, POTÊNCIA DE 189 CV - CHP DIURNO. AF_06/2014</t>
  </si>
  <si>
    <t>CABO DE COBRE NU 35 MM2 MEIO-DURO</t>
  </si>
  <si>
    <t>LUMINARIA ABERTA P/ ILUMINACAO PUBLICA, TIPO X-57 PETERCO OU EQUIV</t>
  </si>
  <si>
    <t>POSTE CONICO CONTINUO EM ACO GALVANIZADO, CURVO, BRACO DUPLO, ENGASTADO,  H = 9 M, DIAMETRO INFERIOR = *135* MM</t>
  </si>
  <si>
    <t>6.1.6</t>
  </si>
  <si>
    <t>Eletroduto PVC Rígido de 3/4"</t>
  </si>
  <si>
    <t>Luva p/ elet. F°G° de 1 1/2" (IE)</t>
  </si>
  <si>
    <t>UM</t>
  </si>
  <si>
    <t>Disjuntor 3P - 10 a 50A - PADRÃO DIN</t>
  </si>
  <si>
    <t>Fita isolante</t>
  </si>
  <si>
    <t>Cabo de cobre 4,00 mm2 - 1 KV</t>
  </si>
  <si>
    <t>FITA ISOLANTE ADESIVA ANTICHAMA, USO ATE 750 V, EM ROLO DE 19 MM X 5 M</t>
  </si>
  <si>
    <t>LUMINARIA DE LED PARA ILUMINACAO PUBLICA, DE 98 W ATE 137 W, INVOLUCRO EM ALUMINIO OU ACO INOX</t>
  </si>
  <si>
    <t>6.7.1</t>
  </si>
  <si>
    <t>6.7.2</t>
  </si>
  <si>
    <t>6.7.3</t>
  </si>
  <si>
    <t>6.7.4</t>
  </si>
  <si>
    <t>6.7.5</t>
  </si>
  <si>
    <t>Haste de cobre p/ aterram. 3/4"x3m s/ conec</t>
  </si>
  <si>
    <t>6.8.1</t>
  </si>
  <si>
    <t>6.8.2</t>
  </si>
  <si>
    <t>6.8.3</t>
  </si>
  <si>
    <t>6.9.1</t>
  </si>
  <si>
    <t>6.9.2</t>
  </si>
  <si>
    <t>6.9.3</t>
  </si>
  <si>
    <t>Relé fotoeletrico</t>
  </si>
  <si>
    <t>6.10.1</t>
  </si>
  <si>
    <t>6.10.2</t>
  </si>
  <si>
    <t>6.10.3</t>
  </si>
  <si>
    <t>6.10.4</t>
  </si>
  <si>
    <t>6.10.5</t>
  </si>
  <si>
    <t>6.10.6</t>
  </si>
  <si>
    <t>6.10.7</t>
  </si>
  <si>
    <t>6.11.1</t>
  </si>
  <si>
    <t>Curva 90° p/ elet PVC 1 1/2" (IE)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</si>
  <si>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</si>
  <si>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</si>
  <si>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</si>
  <si>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</si>
  <si>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</si>
  <si>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</si>
  <si>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</si>
  <si>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</si>
  <si>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</si>
  <si>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</si>
  <si>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</si>
  <si>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TUBO EM PVC - 100MM (LS) - DRENAGEM</t>
  </si>
  <si>
    <t>ESCORREGADOR DE FERRO GRANDE</t>
  </si>
  <si>
    <t>GANGORRA DE FERRO QUÁDRUPLA</t>
  </si>
  <si>
    <t>GIRA GIRA INFANTIL</t>
  </si>
  <si>
    <t xml:space="preserve"> PLACA DE INAUGURAÇÃO EM AÇO INOX/LETRAS BX. RELEVO- (40 X 30CM)</t>
  </si>
  <si>
    <t>PINTURA DE MEIO-FIO COM TINTA BRANCA A BASE DE CAL</t>
  </si>
  <si>
    <t>CONCRETO ARMADO FCK=15 MPA C/FORMA MAD. BRANCA (INCL. LANÇAMENTO E ADENSAMENTO)  - CRUZEIRO CENTRAL</t>
  </si>
  <si>
    <t>REVESTIMENTO CERÂMICO PADRÃO ALTO  - CRUZEIRO CENTRAL</t>
  </si>
  <si>
    <t>CONCRETO ARMADO FCK=15 MPA C/FORMA MAD. BRANCA (INCL. LANÇAMENTO E ADENSAMENTO)  - RAMPA</t>
  </si>
  <si>
    <t xml:space="preserve">LIXEIRA EM TELA MOEDA </t>
  </si>
  <si>
    <t>PINTURA ACRÍLICA PARA PISO</t>
  </si>
  <si>
    <t>DIVERSOS</t>
  </si>
  <si>
    <t>7.1.4</t>
  </si>
  <si>
    <t>7.1.5</t>
  </si>
  <si>
    <t>7.1.6</t>
  </si>
  <si>
    <t>7.1.7</t>
  </si>
  <si>
    <t>Solução limpadora</t>
  </si>
  <si>
    <t>Adesivo p/ PVC - 75g</t>
  </si>
  <si>
    <t>Tubo em PVC - 100mm (LS)</t>
  </si>
  <si>
    <t>7.3.1</t>
  </si>
  <si>
    <t>7.4.1</t>
  </si>
  <si>
    <t>7.5.1</t>
  </si>
  <si>
    <t>7.6.1</t>
  </si>
  <si>
    <t>7.6.2</t>
  </si>
  <si>
    <t>7.6.3</t>
  </si>
  <si>
    <t>7.7.1</t>
  </si>
  <si>
    <t>7.7.2</t>
  </si>
  <si>
    <t>7.7.3</t>
  </si>
  <si>
    <t>m²</t>
  </si>
  <si>
    <t>ARGAMASSA AC-II</t>
  </si>
  <si>
    <t>REJUNTE (P/ CERAMICA)</t>
  </si>
  <si>
    <t>REVESTIMENTO CERÂMICO PADRÃO ALTO</t>
  </si>
  <si>
    <t>7.9.1</t>
  </si>
  <si>
    <t>7.9.2</t>
  </si>
  <si>
    <t>7.9.3</t>
  </si>
  <si>
    <t>7.9.4</t>
  </si>
  <si>
    <t>7.9.5</t>
  </si>
  <si>
    <t>PLACA DE INAUGURAÇÃO  EM AÇO INOX/LETRAS BX. RELEVO- (40 X 30CM)</t>
  </si>
  <si>
    <t>7.8.1</t>
  </si>
  <si>
    <t>7.8.2</t>
  </si>
  <si>
    <t>7.8.3</t>
  </si>
  <si>
    <t>7.8.4</t>
  </si>
  <si>
    <t>CONCRETO C/ SEIXO FCK= 15 MPA (INCL. LANÇAMENTO E ADENSAMENTO)</t>
  </si>
  <si>
    <t>FORMA  C/ MADEIRA BRANCA</t>
  </si>
  <si>
    <t>ARMAÇÃO P/ CONCRETO</t>
  </si>
  <si>
    <t>7.10.1</t>
  </si>
  <si>
    <t>7.10.2</t>
  </si>
  <si>
    <t>7.10.3</t>
  </si>
  <si>
    <t>7.10.4</t>
  </si>
  <si>
    <t>SERRALHEIRO COM ENCARGOS COMPLEMENTARES</t>
  </si>
  <si>
    <t>7.11.1</t>
  </si>
  <si>
    <t>7.11.2</t>
  </si>
  <si>
    <t>7.11.3</t>
  </si>
  <si>
    <t>7.11.4</t>
  </si>
  <si>
    <t>7.11.5</t>
  </si>
  <si>
    <t>LIXEIRA EM TELA MOEDA</t>
  </si>
  <si>
    <t>TUBO FO GO 2" - (SEM COSTURA COM ROSCA)</t>
  </si>
  <si>
    <t>7.12.1</t>
  </si>
  <si>
    <t>7.12.2</t>
  </si>
  <si>
    <t>7.12.3</t>
  </si>
  <si>
    <t>ACRÍLICA PARA PISO</t>
  </si>
  <si>
    <t xml:space="preserve">Mãe do Rio - PA, 18/04/2023 </t>
  </si>
  <si>
    <t xml:space="preserve">DATA DA ABERTURA: 18/04/2023 </t>
  </si>
  <si>
    <t>LICITAÇÃO/MODALIDADE:  TOMADA DE PREÇO Nº  2/2023-003</t>
  </si>
  <si>
    <t>OBJETO: CONTRATAÇÃO DE EMPRESA ESPECIALIZADA NA CONSTRUÇÃO DE PRAÇA NA COMUNIDADE TIMBORONA, MUNICÍPIO DE AURORA DO PARÁ, EM CONFORMIDADE COM PROJETOS, MEMORIAL DESCRITIVO E PLANILHAS ORÇAMENTÁRIAS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</si>
</sst>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#,##0.0000000"/>
    <numFmt numFmtId="165" formatCode="&quot;R$&quot;\ #,##0.00"/>
    <numFmt numFmtId="166" formatCode="0.000%"/>
    <numFmt numFmtId="167" formatCode="_(* #,##0.00_);_(* \(#,##0.00\);_(* &quot;-&quot;??_);_(@_)"/>
  </numFmts>
  <fonts count="44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 "/>
    </font>
    <font>
      <b/>
      <sz val="11"/>
      <name val="Calibri "/>
    </font>
    <font>
      <b/>
      <sz val="12"/>
      <color theme="1"/>
      <name val="Calibri"/>
      <family val="2"/>
      <scheme val="minor"/>
    </font>
    <font>
      <b/>
      <sz val="10"/>
      <name val="Calibri "/>
    </font>
    <font>
      <sz val="10"/>
      <name val="Calibri "/>
    </font>
    <font>
      <sz val="10"/>
      <name val="Arial"/>
      <family val="2"/>
    </font>
    <font>
      <sz val="10"/>
      <color rgb="FF000000"/>
      <name val="Calibri "/>
    </font>
    <font>
      <sz val="12"/>
      <color theme="1"/>
      <name val="Calibri"/>
      <family val="2"/>
      <scheme val="minor"/>
    </font>
    <font>
      <b/>
      <sz val="11"/>
      <color theme="1"/>
      <name val="Calibri "/>
    </font>
    <font>
      <sz val="12"/>
      <name val="Calibri"/>
      <family val="2"/>
      <scheme val="minor"/>
    </font>
    <font>
      <sz val="12"/>
      <color rgb="FF000000"/>
      <name val="Verdana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entury Gothic"/>
      <family val="2"/>
    </font>
    <font>
      <sz val="11"/>
      <color rgb="FF000000"/>
      <name val="Verdana"/>
      <family val="2"/>
    </font>
    <font>
      <sz val="11"/>
      <color theme="1"/>
      <name val="Calibri "/>
    </font>
    <font>
      <b/>
      <sz val="11"/>
      <color indexed="8"/>
      <name val="Calibri "/>
    </font>
    <font>
      <sz val="11"/>
      <color indexed="8"/>
      <name val="Calibri "/>
    </font>
    <font>
      <sz val="11"/>
      <color rgb="FF000000"/>
      <name val="Calibri "/>
    </font>
    <font>
      <b/>
      <sz val="10"/>
      <color theme="1"/>
      <name val="Calibri "/>
    </font>
    <font>
      <sz val="14"/>
      <color theme="1"/>
      <name val="Calibri "/>
    </font>
    <font>
      <b/>
      <sz val="9"/>
      <name val="Calibri "/>
    </font>
    <font>
      <sz val="10"/>
      <name val="Calibri"/>
      <family val="2"/>
    </font>
    <font>
      <b/>
      <sz val="10"/>
      <color rgb="FF000000"/>
      <name val="Calibri "/>
    </font>
    <font>
      <b/>
      <sz val="10"/>
      <color rgb="FF000000"/>
      <name val="Calibri"/>
      <family val="2"/>
    </font>
    <font>
      <sz val="8"/>
      <name val="Arial"/>
      <family val="1"/>
    </font>
    <font>
      <sz val="10"/>
      <color theme="1"/>
      <name val="Arial"/>
      <family val="2"/>
    </font>
    <font>
      <sz val="10"/>
      <name val="Arial"/>
      <family val="1"/>
    </font>
  </fonts>
  <fills count="1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9" fontId="25" fillId="0" borderId="0" applyFont="0" applyFill="0" applyBorder="0" applyAlignment="0" applyProtection="0"/>
    <xf numFmtId="0" fontId="20" fillId="0" borderId="0"/>
  </cellStyleXfs>
  <cellXfs count="216">
    <xf numFmtId="0" fontId="0" fillId="0" borderId="0" xfId="0"/>
    <xf numFmtId="0" fontId="6" fillId="0" borderId="0" xfId="0" applyFont="1"/>
    <xf numFmtId="0" fontId="3" fillId="0" borderId="0" xfId="0" applyFont="1" applyAlignment="1">
      <alignment vertical="center" wrapText="1"/>
    </xf>
    <xf numFmtId="44" fontId="5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1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0" fontId="14" fillId="10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/>
    </xf>
    <xf numFmtId="2" fontId="14" fillId="7" borderId="1" xfId="0" applyNumberFormat="1" applyFont="1" applyFill="1" applyBorder="1" applyAlignment="1">
      <alignment horizontal="right" vertical="center" wrapText="1"/>
    </xf>
    <xf numFmtId="2" fontId="13" fillId="3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0" xfId="2"/>
    <xf numFmtId="10" fontId="3" fillId="0" borderId="0" xfId="2" applyNumberFormat="1"/>
    <xf numFmtId="0" fontId="22" fillId="0" borderId="0" xfId="5" applyFont="1"/>
    <xf numFmtId="0" fontId="23" fillId="0" borderId="0" xfId="2" applyFont="1" applyAlignment="1">
      <alignment vertical="center"/>
    </xf>
    <xf numFmtId="0" fontId="27" fillId="14" borderId="4" xfId="5" applyFont="1" applyFill="1" applyBorder="1" applyAlignment="1">
      <alignment horizontal="center"/>
    </xf>
    <xf numFmtId="0" fontId="28" fillId="14" borderId="5" xfId="5" applyFont="1" applyFill="1" applyBorder="1" applyAlignment="1">
      <alignment horizontal="center"/>
    </xf>
    <xf numFmtId="166" fontId="22" fillId="0" borderId="8" xfId="5" applyNumberFormat="1" applyFont="1" applyBorder="1" applyAlignment="1">
      <alignment horizontal="center" vertical="center"/>
    </xf>
    <xf numFmtId="0" fontId="22" fillId="0" borderId="1" xfId="5" applyFont="1" applyBorder="1"/>
    <xf numFmtId="0" fontId="22" fillId="0" borderId="9" xfId="5" applyFont="1" applyBorder="1" applyAlignment="1">
      <alignment horizontal="center"/>
    </xf>
    <xf numFmtId="10" fontId="22" fillId="0" borderId="8" xfId="5" applyNumberFormat="1" applyFont="1" applyBorder="1" applyAlignment="1">
      <alignment horizontal="center" vertical="center"/>
    </xf>
    <xf numFmtId="0" fontId="22" fillId="0" borderId="1" xfId="5" applyFont="1" applyBorder="1" applyAlignment="1">
      <alignment horizontal="center"/>
    </xf>
    <xf numFmtId="10" fontId="28" fillId="0" borderId="8" xfId="5" applyNumberFormat="1" applyFont="1" applyBorder="1" applyAlignment="1">
      <alignment horizontal="center" vertical="center"/>
    </xf>
    <xf numFmtId="0" fontId="28" fillId="0" borderId="1" xfId="5" applyFont="1" applyBorder="1" applyAlignment="1">
      <alignment horizontal="center"/>
    </xf>
    <xf numFmtId="0" fontId="28" fillId="0" borderId="9" xfId="5" applyFont="1" applyBorder="1" applyAlignment="1">
      <alignment horizontal="center"/>
    </xf>
    <xf numFmtId="10" fontId="28" fillId="0" borderId="24" xfId="5" applyNumberFormat="1" applyFont="1" applyBorder="1" applyAlignment="1">
      <alignment horizontal="center" vertical="center"/>
    </xf>
    <xf numFmtId="0" fontId="28" fillId="0" borderId="10" xfId="5" applyFont="1" applyBorder="1" applyAlignment="1">
      <alignment horizontal="center"/>
    </xf>
    <xf numFmtId="0" fontId="28" fillId="0" borderId="11" xfId="5" applyFont="1" applyBorder="1" applyAlignment="1">
      <alignment horizontal="center"/>
    </xf>
    <xf numFmtId="0" fontId="30" fillId="0" borderId="0" xfId="0" applyFont="1"/>
    <xf numFmtId="0" fontId="31" fillId="0" borderId="0" xfId="2" applyFont="1"/>
    <xf numFmtId="0" fontId="31" fillId="0" borderId="0" xfId="2" applyFont="1" applyAlignment="1">
      <alignment horizontal="center"/>
    </xf>
    <xf numFmtId="0" fontId="31" fillId="0" borderId="0" xfId="5" applyFont="1"/>
    <xf numFmtId="0" fontId="31" fillId="0" borderId="0" xfId="5" applyFont="1" applyAlignment="1">
      <alignment horizontal="center"/>
    </xf>
    <xf numFmtId="10" fontId="32" fillId="13" borderId="3" xfId="5" applyNumberFormat="1" applyFont="1" applyFill="1" applyBorder="1" applyAlignment="1">
      <alignment horizontal="center" vertical="center"/>
    </xf>
    <xf numFmtId="10" fontId="32" fillId="13" borderId="4" xfId="5" applyNumberFormat="1" applyFont="1" applyFill="1" applyBorder="1" applyAlignment="1">
      <alignment horizontal="center" vertical="center"/>
    </xf>
    <xf numFmtId="10" fontId="32" fillId="11" borderId="25" xfId="5" applyNumberFormat="1" applyFont="1" applyFill="1" applyBorder="1" applyAlignment="1">
      <alignment horizontal="center" vertical="center"/>
    </xf>
    <xf numFmtId="10" fontId="32" fillId="11" borderId="26" xfId="5" applyNumberFormat="1" applyFont="1" applyFill="1" applyBorder="1" applyAlignment="1">
      <alignment horizontal="center" vertical="center"/>
    </xf>
    <xf numFmtId="0" fontId="32" fillId="11" borderId="27" xfId="5" applyFont="1" applyFill="1" applyBorder="1" applyAlignment="1">
      <alignment horizontal="right"/>
    </xf>
    <xf numFmtId="0" fontId="32" fillId="11" borderId="28" xfId="5" applyFont="1" applyFill="1" applyBorder="1" applyAlignment="1">
      <alignment horizontal="center"/>
    </xf>
    <xf numFmtId="10" fontId="33" fillId="0" borderId="8" xfId="5" applyNumberFormat="1" applyFont="1" applyBorder="1" applyAlignment="1">
      <alignment horizontal="center" vertical="center"/>
    </xf>
    <xf numFmtId="10" fontId="33" fillId="0" borderId="29" xfId="5" applyNumberFormat="1" applyFont="1" applyBorder="1" applyAlignment="1">
      <alignment horizontal="center" vertical="center"/>
    </xf>
    <xf numFmtId="0" fontId="34" fillId="0" borderId="1" xfId="2" applyFont="1" applyBorder="1" applyAlignment="1">
      <alignment horizontal="left" vertical="center" wrapText="1"/>
    </xf>
    <xf numFmtId="0" fontId="33" fillId="0" borderId="30" xfId="5" applyFont="1" applyBorder="1" applyAlignment="1">
      <alignment horizontal="center" vertical="center"/>
    </xf>
    <xf numFmtId="0" fontId="33" fillId="0" borderId="30" xfId="5" applyFont="1" applyBorder="1" applyAlignment="1">
      <alignment horizontal="center"/>
    </xf>
    <xf numFmtId="10" fontId="32" fillId="11" borderId="8" xfId="5" applyNumberFormat="1" applyFont="1" applyFill="1" applyBorder="1" applyAlignment="1">
      <alignment horizontal="center"/>
    </xf>
    <xf numFmtId="10" fontId="32" fillId="11" borderId="1" xfId="5" applyNumberFormat="1" applyFont="1" applyFill="1" applyBorder="1" applyAlignment="1">
      <alignment horizontal="center"/>
    </xf>
    <xf numFmtId="0" fontId="32" fillId="11" borderId="32" xfId="5" applyFont="1" applyFill="1" applyBorder="1" applyAlignment="1">
      <alignment horizontal="right"/>
    </xf>
    <xf numFmtId="0" fontId="32" fillId="11" borderId="9" xfId="5" applyFont="1" applyFill="1" applyBorder="1" applyAlignment="1">
      <alignment horizontal="center"/>
    </xf>
    <xf numFmtId="10" fontId="33" fillId="0" borderId="8" xfId="5" applyNumberFormat="1" applyFont="1" applyBorder="1" applyAlignment="1">
      <alignment horizontal="center"/>
    </xf>
    <xf numFmtId="10" fontId="33" fillId="0" borderId="1" xfId="5" applyNumberFormat="1" applyFont="1" applyBorder="1" applyAlignment="1">
      <alignment horizontal="center"/>
    </xf>
    <xf numFmtId="0" fontId="34" fillId="0" borderId="1" xfId="2" applyFont="1" applyBorder="1" applyAlignment="1">
      <alignment horizontal="left" vertical="center"/>
    </xf>
    <xf numFmtId="10" fontId="23" fillId="11" borderId="8" xfId="5" applyNumberFormat="1" applyFont="1" applyFill="1" applyBorder="1" applyAlignment="1">
      <alignment horizontal="center" vertical="center"/>
    </xf>
    <xf numFmtId="10" fontId="23" fillId="11" borderId="1" xfId="5" applyNumberFormat="1" applyFont="1" applyFill="1" applyBorder="1" applyAlignment="1">
      <alignment horizontal="center" vertical="center"/>
    </xf>
    <xf numFmtId="0" fontId="23" fillId="11" borderId="19" xfId="5" applyFont="1" applyFill="1" applyBorder="1" applyAlignment="1">
      <alignment horizontal="right"/>
    </xf>
    <xf numFmtId="0" fontId="23" fillId="11" borderId="9" xfId="5" applyFont="1" applyFill="1" applyBorder="1" applyAlignment="1">
      <alignment horizontal="center"/>
    </xf>
    <xf numFmtId="10" fontId="31" fillId="0" borderId="8" xfId="5" applyNumberFormat="1" applyFont="1" applyBorder="1" applyAlignment="1">
      <alignment horizontal="center" vertical="center"/>
    </xf>
    <xf numFmtId="10" fontId="31" fillId="0" borderId="1" xfId="5" applyNumberFormat="1" applyFont="1" applyBorder="1" applyAlignment="1">
      <alignment horizontal="center" vertical="center"/>
    </xf>
    <xf numFmtId="0" fontId="31" fillId="0" borderId="9" xfId="5" applyFont="1" applyBorder="1" applyAlignment="1">
      <alignment horizontal="center"/>
    </xf>
    <xf numFmtId="0" fontId="33" fillId="0" borderId="9" xfId="5" applyFont="1" applyBorder="1" applyAlignment="1">
      <alignment horizontal="center"/>
    </xf>
    <xf numFmtId="10" fontId="33" fillId="0" borderId="1" xfId="5" applyNumberFormat="1" applyFont="1" applyBorder="1" applyAlignment="1">
      <alignment horizontal="center" vertical="center"/>
    </xf>
    <xf numFmtId="0" fontId="23" fillId="11" borderId="33" xfId="5" applyFont="1" applyFill="1" applyBorder="1" applyAlignment="1">
      <alignment horizontal="right"/>
    </xf>
    <xf numFmtId="10" fontId="31" fillId="0" borderId="29" xfId="5" applyNumberFormat="1" applyFont="1" applyBorder="1" applyAlignment="1">
      <alignment horizontal="center" vertical="center"/>
    </xf>
    <xf numFmtId="0" fontId="31" fillId="0" borderId="30" xfId="5" applyFont="1" applyBorder="1" applyAlignment="1">
      <alignment horizontal="center"/>
    </xf>
    <xf numFmtId="10" fontId="31" fillId="0" borderId="34" xfId="5" applyNumberFormat="1" applyFont="1" applyBorder="1" applyAlignment="1">
      <alignment horizontal="center" vertical="center"/>
    </xf>
    <xf numFmtId="10" fontId="31" fillId="0" borderId="35" xfId="5" applyNumberFormat="1" applyFont="1" applyBorder="1" applyAlignment="1">
      <alignment horizontal="center" vertical="center"/>
    </xf>
    <xf numFmtId="0" fontId="34" fillId="0" borderId="33" xfId="2" applyFont="1" applyBorder="1" applyAlignment="1">
      <alignment horizontal="left" vertical="center"/>
    </xf>
    <xf numFmtId="0" fontId="31" fillId="0" borderId="36" xfId="5" applyFont="1" applyBorder="1" applyAlignment="1">
      <alignment horizontal="center"/>
    </xf>
    <xf numFmtId="10" fontId="23" fillId="13" borderId="37" xfId="5" applyNumberFormat="1" applyFont="1" applyFill="1" applyBorder="1" applyAlignment="1">
      <alignment horizontal="center" vertical="center"/>
    </xf>
    <xf numFmtId="0" fontId="23" fillId="13" borderId="38" xfId="5" applyFont="1" applyFill="1" applyBorder="1" applyAlignment="1">
      <alignment horizontal="center" vertical="center"/>
    </xf>
    <xf numFmtId="0" fontId="23" fillId="13" borderId="39" xfId="5" applyFont="1" applyFill="1" applyBorder="1" applyAlignment="1">
      <alignment horizontal="center" vertical="center"/>
    </xf>
    <xf numFmtId="0" fontId="35" fillId="13" borderId="40" xfId="5" applyFont="1" applyFill="1" applyBorder="1" applyAlignment="1">
      <alignment horizontal="center" vertical="center"/>
    </xf>
    <xf numFmtId="0" fontId="36" fillId="0" borderId="0" xfId="2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164" fontId="2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10" fontId="26" fillId="11" borderId="3" xfId="6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67" fontId="42" fillId="0" borderId="1" xfId="0" applyNumberFormat="1" applyFont="1" applyBorder="1" applyAlignment="1">
      <alignment horizontal="right" vertical="center"/>
    </xf>
    <xf numFmtId="4" fontId="43" fillId="15" borderId="0" xfId="0" applyNumberFormat="1" applyFont="1" applyFill="1" applyAlignment="1">
      <alignment horizontal="right" vertical="center" wrapText="1"/>
    </xf>
    <xf numFmtId="4" fontId="43" fillId="16" borderId="0" xfId="0" applyNumberFormat="1" applyFont="1" applyFill="1" applyAlignment="1">
      <alignment horizontal="right" vertical="center" wrapText="1"/>
    </xf>
    <xf numFmtId="164" fontId="21" fillId="0" borderId="0" xfId="0" applyNumberFormat="1" applyFont="1" applyAlignment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164" fontId="19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164" fontId="19" fillId="0" borderId="0" xfId="0" applyNumberFormat="1" applyFont="1" applyAlignment="1">
      <alignment horizontal="center" vertical="top" wrapText="1"/>
    </xf>
    <xf numFmtId="4" fontId="19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0" fontId="30" fillId="0" borderId="0" xfId="0" applyNumberFormat="1" applyFont="1" applyAlignment="1">
      <alignment vertical="center"/>
    </xf>
    <xf numFmtId="0" fontId="17" fillId="0" borderId="0" xfId="2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9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5" fillId="0" borderId="0" xfId="2" applyNumberFormat="1" applyFont="1" applyAlignment="1">
      <alignment horizontal="center" vertical="center"/>
    </xf>
    <xf numFmtId="10" fontId="19" fillId="11" borderId="5" xfId="3" applyNumberFormat="1" applyFont="1" applyFill="1" applyBorder="1" applyAlignment="1">
      <alignment horizontal="center" vertical="center"/>
    </xf>
    <xf numFmtId="10" fontId="19" fillId="11" borderId="4" xfId="3" applyNumberFormat="1" applyFont="1" applyFill="1" applyBorder="1" applyAlignment="1">
      <alignment horizontal="center" vertical="center"/>
    </xf>
    <xf numFmtId="10" fontId="19" fillId="11" borderId="3" xfId="3" applyNumberFormat="1" applyFont="1" applyFill="1" applyBorder="1" applyAlignment="1">
      <alignment horizontal="center" vertical="center"/>
    </xf>
    <xf numFmtId="165" fontId="19" fillId="11" borderId="9" xfId="2" applyNumberFormat="1" applyFont="1" applyFill="1" applyBorder="1" applyAlignment="1">
      <alignment horizontal="center" vertical="center"/>
    </xf>
    <xf numFmtId="165" fontId="19" fillId="11" borderId="1" xfId="2" applyNumberFormat="1" applyFont="1" applyFill="1" applyBorder="1" applyAlignment="1">
      <alignment horizontal="center" vertical="center"/>
    </xf>
    <xf numFmtId="10" fontId="19" fillId="11" borderId="9" xfId="4" applyNumberFormat="1" applyFont="1" applyFill="1" applyBorder="1" applyAlignment="1">
      <alignment horizontal="center" vertical="center"/>
    </xf>
    <xf numFmtId="10" fontId="19" fillId="11" borderId="1" xfId="4" applyNumberFormat="1" applyFont="1" applyFill="1" applyBorder="1" applyAlignment="1">
      <alignment horizontal="center" vertical="center"/>
    </xf>
    <xf numFmtId="10" fontId="19" fillId="0" borderId="9" xfId="2" applyNumberFormat="1" applyFont="1" applyBorder="1" applyAlignment="1">
      <alignment horizontal="center" vertical="center"/>
    </xf>
    <xf numFmtId="10" fontId="19" fillId="0" borderId="1" xfId="2" applyNumberFormat="1" applyFont="1" applyBorder="1" applyAlignment="1">
      <alignment horizontal="center" vertical="center"/>
    </xf>
    <xf numFmtId="9" fontId="19" fillId="0" borderId="1" xfId="2" applyNumberFormat="1" applyFont="1" applyBorder="1" applyAlignment="1">
      <alignment horizontal="center" vertical="center"/>
    </xf>
    <xf numFmtId="9" fontId="19" fillId="0" borderId="8" xfId="2" applyNumberFormat="1" applyFont="1" applyBorder="1" applyAlignment="1">
      <alignment horizontal="center" vertical="center"/>
    </xf>
    <xf numFmtId="10" fontId="19" fillId="11" borderId="17" xfId="3" applyNumberFormat="1" applyFont="1" applyFill="1" applyBorder="1" applyAlignment="1">
      <alignment horizontal="center" vertical="center"/>
    </xf>
    <xf numFmtId="10" fontId="19" fillId="11" borderId="15" xfId="3" applyNumberFormat="1" applyFont="1" applyFill="1" applyBorder="1" applyAlignment="1">
      <alignment horizontal="center" vertical="center"/>
    </xf>
    <xf numFmtId="10" fontId="19" fillId="11" borderId="13" xfId="3" applyNumberFormat="1" applyFont="1" applyFill="1" applyBorder="1" applyAlignment="1">
      <alignment horizontal="center" vertical="center"/>
    </xf>
    <xf numFmtId="165" fontId="19" fillId="11" borderId="8" xfId="2" applyNumberFormat="1" applyFont="1" applyFill="1" applyBorder="1" applyAlignment="1">
      <alignment horizontal="center" vertical="center"/>
    </xf>
    <xf numFmtId="44" fontId="21" fillId="11" borderId="21" xfId="2" applyNumberFormat="1" applyFont="1" applyFill="1" applyBorder="1" applyAlignment="1">
      <alignment horizontal="center" vertical="center"/>
    </xf>
    <xf numFmtId="44" fontId="21" fillId="11" borderId="20" xfId="2" applyNumberFormat="1" applyFont="1" applyFill="1" applyBorder="1" applyAlignment="1">
      <alignment horizontal="center" vertical="center"/>
    </xf>
    <xf numFmtId="44" fontId="21" fillId="11" borderId="41" xfId="2" applyNumberFormat="1" applyFont="1" applyFill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12" borderId="1" xfId="2" applyFont="1" applyFill="1" applyBorder="1" applyAlignment="1">
      <alignment horizontal="center" vertical="center"/>
    </xf>
    <xf numFmtId="0" fontId="19" fillId="12" borderId="8" xfId="2" applyFont="1" applyFill="1" applyBorder="1" applyAlignment="1">
      <alignment horizontal="center" vertical="center"/>
    </xf>
    <xf numFmtId="165" fontId="19" fillId="0" borderId="9" xfId="2" applyNumberFormat="1" applyFont="1" applyBorder="1" applyAlignment="1">
      <alignment horizontal="center" vertical="center"/>
    </xf>
    <xf numFmtId="165" fontId="19" fillId="0" borderId="1" xfId="2" applyNumberFormat="1" applyFont="1" applyBorder="1" applyAlignment="1">
      <alignment horizontal="center" vertical="center"/>
    </xf>
    <xf numFmtId="44" fontId="19" fillId="0" borderId="1" xfId="2" applyNumberFormat="1" applyFont="1" applyBorder="1" applyAlignment="1">
      <alignment horizontal="center" vertical="center"/>
    </xf>
    <xf numFmtId="165" fontId="19" fillId="0" borderId="8" xfId="2" applyNumberFormat="1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9" fillId="12" borderId="9" xfId="2" applyFont="1" applyFill="1" applyBorder="1" applyAlignment="1">
      <alignment horizontal="center" vertical="center"/>
    </xf>
    <xf numFmtId="0" fontId="22" fillId="0" borderId="0" xfId="2" applyFont="1" applyAlignment="1">
      <alignment horizontal="left" vertical="center" wrapText="1"/>
    </xf>
    <xf numFmtId="0" fontId="18" fillId="13" borderId="17" xfId="2" applyFont="1" applyFill="1" applyBorder="1" applyAlignment="1">
      <alignment horizontal="center" vertical="center"/>
    </xf>
    <xf numFmtId="0" fontId="18" fillId="13" borderId="21" xfId="2" applyFont="1" applyFill="1" applyBorder="1" applyAlignment="1">
      <alignment horizontal="center" vertical="center"/>
    </xf>
    <xf numFmtId="0" fontId="18" fillId="13" borderId="15" xfId="2" applyFont="1" applyFill="1" applyBorder="1" applyAlignment="1">
      <alignment horizontal="center" vertical="center"/>
    </xf>
    <xf numFmtId="0" fontId="18" fillId="13" borderId="20" xfId="2" applyFont="1" applyFill="1" applyBorder="1" applyAlignment="1">
      <alignment horizontal="center" vertical="center"/>
    </xf>
    <xf numFmtId="0" fontId="16" fillId="13" borderId="7" xfId="2" applyFont="1" applyFill="1" applyBorder="1" applyAlignment="1">
      <alignment horizontal="center" vertical="center"/>
    </xf>
    <xf numFmtId="0" fontId="16" fillId="13" borderId="6" xfId="2" applyFont="1" applyFill="1" applyBorder="1" applyAlignment="1">
      <alignment horizontal="center" vertical="center"/>
    </xf>
    <xf numFmtId="0" fontId="16" fillId="13" borderId="22" xfId="2" applyFont="1" applyFill="1" applyBorder="1" applyAlignment="1">
      <alignment horizontal="center" vertical="center"/>
    </xf>
    <xf numFmtId="0" fontId="22" fillId="0" borderId="0" xfId="2" applyFont="1" applyAlignment="1">
      <alignment horizontal="left" vertical="top" wrapText="1"/>
    </xf>
    <xf numFmtId="9" fontId="19" fillId="0" borderId="11" xfId="2" applyNumberFormat="1" applyFont="1" applyBorder="1" applyAlignment="1">
      <alignment horizontal="center" vertical="center"/>
    </xf>
    <xf numFmtId="9" fontId="19" fillId="0" borderId="10" xfId="2" applyNumberFormat="1" applyFont="1" applyBorder="1" applyAlignment="1">
      <alignment horizontal="center" vertical="center"/>
    </xf>
    <xf numFmtId="10" fontId="19" fillId="0" borderId="10" xfId="2" applyNumberFormat="1" applyFont="1" applyBorder="1" applyAlignment="1">
      <alignment horizontal="center" vertical="center"/>
    </xf>
    <xf numFmtId="9" fontId="19" fillId="0" borderId="24" xfId="2" applyNumberFormat="1" applyFont="1" applyBorder="1" applyAlignment="1">
      <alignment horizontal="center" vertical="center"/>
    </xf>
    <xf numFmtId="0" fontId="22" fillId="0" borderId="23" xfId="2" applyFont="1" applyBorder="1" applyAlignment="1">
      <alignment horizontal="left" vertical="center" wrapText="1"/>
    </xf>
    <xf numFmtId="0" fontId="18" fillId="13" borderId="16" xfId="2" applyFont="1" applyFill="1" applyBorder="1" applyAlignment="1">
      <alignment horizontal="center" vertical="center"/>
    </xf>
    <xf numFmtId="0" fontId="18" fillId="13" borderId="12" xfId="2" applyFont="1" applyFill="1" applyBorder="1" applyAlignment="1">
      <alignment horizontal="center" vertical="center"/>
    </xf>
    <xf numFmtId="0" fontId="19" fillId="11" borderId="16" xfId="2" applyFont="1" applyFill="1" applyBorder="1" applyAlignment="1">
      <alignment horizontal="center" vertical="center"/>
    </xf>
    <xf numFmtId="0" fontId="19" fillId="11" borderId="14" xfId="2" applyFont="1" applyFill="1" applyBorder="1" applyAlignment="1">
      <alignment horizontal="center" vertical="center"/>
    </xf>
    <xf numFmtId="0" fontId="19" fillId="11" borderId="12" xfId="2" applyFont="1" applyFill="1" applyBorder="1" applyAlignment="1">
      <alignment horizontal="center" vertical="center"/>
    </xf>
    <xf numFmtId="44" fontId="19" fillId="11" borderId="16" xfId="2" applyNumberFormat="1" applyFont="1" applyFill="1" applyBorder="1" applyAlignment="1">
      <alignment horizontal="left" vertical="center" wrapText="1"/>
    </xf>
    <xf numFmtId="44" fontId="19" fillId="11" borderId="14" xfId="2" applyNumberFormat="1" applyFont="1" applyFill="1" applyBorder="1" applyAlignment="1">
      <alignment horizontal="left" vertical="center" wrapText="1"/>
    </xf>
    <xf numFmtId="44" fontId="19" fillId="11" borderId="12" xfId="2" applyNumberFormat="1" applyFont="1" applyFill="1" applyBorder="1" applyAlignment="1">
      <alignment horizontal="left" vertical="center" wrapText="1"/>
    </xf>
    <xf numFmtId="44" fontId="19" fillId="0" borderId="9" xfId="2" applyNumberFormat="1" applyFont="1" applyBorder="1" applyAlignment="1">
      <alignment horizontal="center" vertical="center"/>
    </xf>
    <xf numFmtId="9" fontId="19" fillId="0" borderId="9" xfId="2" applyNumberFormat="1" applyFont="1" applyBorder="1" applyAlignment="1">
      <alignment horizontal="center" vertical="center"/>
    </xf>
    <xf numFmtId="0" fontId="19" fillId="11" borderId="16" xfId="2" applyFont="1" applyFill="1" applyBorder="1" applyAlignment="1">
      <alignment horizontal="left" vertical="center" wrapText="1"/>
    </xf>
    <xf numFmtId="0" fontId="19" fillId="11" borderId="14" xfId="2" applyFont="1" applyFill="1" applyBorder="1" applyAlignment="1">
      <alignment horizontal="left" vertical="center" wrapText="1"/>
    </xf>
    <xf numFmtId="0" fontId="19" fillId="11" borderId="12" xfId="2" applyFont="1" applyFill="1" applyBorder="1" applyAlignment="1">
      <alignment horizontal="left" vertical="center" wrapText="1"/>
    </xf>
    <xf numFmtId="10" fontId="19" fillId="0" borderId="8" xfId="2" applyNumberFormat="1" applyFont="1" applyBorder="1" applyAlignment="1">
      <alignment horizontal="center" vertical="center"/>
    </xf>
    <xf numFmtId="0" fontId="18" fillId="11" borderId="7" xfId="2" applyFont="1" applyFill="1" applyBorder="1" applyAlignment="1">
      <alignment horizontal="center" vertical="center"/>
    </xf>
    <xf numFmtId="0" fontId="18" fillId="11" borderId="6" xfId="2" applyFont="1" applyFill="1" applyBorder="1" applyAlignment="1">
      <alignment horizontal="center" vertical="center"/>
    </xf>
    <xf numFmtId="44" fontId="18" fillId="11" borderId="42" xfId="2" applyNumberFormat="1" applyFont="1" applyFill="1" applyBorder="1" applyAlignment="1">
      <alignment horizontal="center" vertical="center"/>
    </xf>
    <xf numFmtId="44" fontId="18" fillId="11" borderId="18" xfId="2" applyNumberFormat="1" applyFont="1" applyFill="1" applyBorder="1" applyAlignment="1">
      <alignment horizontal="center" vertical="center"/>
    </xf>
    <xf numFmtId="44" fontId="18" fillId="11" borderId="43" xfId="2" applyNumberFormat="1" applyFont="1" applyFill="1" applyBorder="1" applyAlignment="1">
      <alignment horizontal="center" vertical="center"/>
    </xf>
    <xf numFmtId="10" fontId="19" fillId="11" borderId="8" xfId="4" applyNumberFormat="1" applyFont="1" applyFill="1" applyBorder="1" applyAlignment="1">
      <alignment horizontal="center" vertical="center"/>
    </xf>
    <xf numFmtId="0" fontId="23" fillId="13" borderId="7" xfId="2" applyFont="1" applyFill="1" applyBorder="1" applyAlignment="1">
      <alignment horizontal="center" vertical="center" wrapText="1"/>
    </xf>
    <xf numFmtId="0" fontId="23" fillId="13" borderId="6" xfId="2" applyFont="1" applyFill="1" applyBorder="1" applyAlignment="1">
      <alignment horizontal="center" vertical="center" wrapText="1"/>
    </xf>
    <xf numFmtId="0" fontId="23" fillId="13" borderId="22" xfId="2" applyFont="1" applyFill="1" applyBorder="1" applyAlignment="1">
      <alignment horizontal="center" vertical="center" wrapText="1"/>
    </xf>
    <xf numFmtId="0" fontId="32" fillId="13" borderId="5" xfId="5" applyFont="1" applyFill="1" applyBorder="1" applyAlignment="1">
      <alignment horizontal="center"/>
    </xf>
    <xf numFmtId="0" fontId="32" fillId="13" borderId="4" xfId="5" applyFont="1" applyFill="1" applyBorder="1" applyAlignment="1">
      <alignment horizontal="center"/>
    </xf>
    <xf numFmtId="0" fontId="23" fillId="0" borderId="0" xfId="2" applyFont="1" applyAlignment="1">
      <alignment horizontal="right" vertical="center"/>
    </xf>
    <xf numFmtId="0" fontId="23" fillId="13" borderId="7" xfId="5" applyFont="1" applyFill="1" applyBorder="1" applyAlignment="1">
      <alignment horizontal="center"/>
    </xf>
    <xf numFmtId="0" fontId="23" fillId="13" borderId="6" xfId="5" applyFont="1" applyFill="1" applyBorder="1" applyAlignment="1">
      <alignment horizontal="center"/>
    </xf>
    <xf numFmtId="0" fontId="23" fillId="13" borderId="22" xfId="5" applyFont="1" applyFill="1" applyBorder="1" applyAlignment="1">
      <alignment horizontal="center"/>
    </xf>
    <xf numFmtId="0" fontId="23" fillId="13" borderId="30" xfId="5" applyFont="1" applyFill="1" applyBorder="1" applyAlignment="1">
      <alignment horizontal="center"/>
    </xf>
    <xf numFmtId="0" fontId="23" fillId="13" borderId="31" xfId="5" applyFont="1" applyFill="1" applyBorder="1" applyAlignment="1">
      <alignment horizontal="center"/>
    </xf>
    <xf numFmtId="0" fontId="23" fillId="13" borderId="18" xfId="5" applyFont="1" applyFill="1" applyBorder="1" applyAlignment="1">
      <alignment horizontal="center"/>
    </xf>
    <xf numFmtId="0" fontId="23" fillId="13" borderId="2" xfId="5" applyFont="1" applyFill="1" applyBorder="1" applyAlignment="1">
      <alignment horizontal="center"/>
    </xf>
    <xf numFmtId="0" fontId="32" fillId="13" borderId="30" xfId="5" applyFont="1" applyFill="1" applyBorder="1" applyAlignment="1">
      <alignment horizontal="center"/>
    </xf>
    <xf numFmtId="0" fontId="32" fillId="13" borderId="2" xfId="5" applyFont="1" applyFill="1" applyBorder="1" applyAlignment="1">
      <alignment horizontal="center"/>
    </xf>
    <xf numFmtId="0" fontId="32" fillId="13" borderId="31" xfId="5" applyFont="1" applyFill="1" applyBorder="1" applyAlignment="1">
      <alignment horizontal="center"/>
    </xf>
    <xf numFmtId="0" fontId="32" fillId="13" borderId="18" xfId="5" applyFont="1" applyFill="1" applyBorder="1" applyAlignment="1">
      <alignment horizontal="center"/>
    </xf>
    <xf numFmtId="0" fontId="29" fillId="13" borderId="7" xfId="5" applyFont="1" applyFill="1" applyBorder="1" applyAlignment="1">
      <alignment horizontal="center" vertical="center" wrapText="1"/>
    </xf>
    <xf numFmtId="0" fontId="29" fillId="13" borderId="6" xfId="5" applyFont="1" applyFill="1" applyBorder="1" applyAlignment="1">
      <alignment horizontal="center" vertical="center" wrapText="1"/>
    </xf>
    <xf numFmtId="0" fontId="29" fillId="13" borderId="22" xfId="5" applyFont="1" applyFill="1" applyBorder="1" applyAlignment="1">
      <alignment horizontal="center" vertical="center" wrapText="1"/>
    </xf>
    <xf numFmtId="0" fontId="24" fillId="0" borderId="0" xfId="5" applyFont="1" applyAlignment="1">
      <alignment horizontal="left" vertical="center" wrapText="1"/>
    </xf>
  </cellXfs>
  <cellStyles count="8">
    <cellStyle name="Moeda" xfId="1" builtinId="4"/>
    <cellStyle name="Normal" xfId="0" builtinId="0"/>
    <cellStyle name="Normal 2" xfId="7" xr:uid="{68A8E78A-A232-4BFF-BF99-B7CCADA25C7C}"/>
    <cellStyle name="Normal 2 2" xfId="5" xr:uid="{D80AB5CD-27C8-4D3A-8598-1488260BF9F2}"/>
    <cellStyle name="Normal 4 2" xfId="2" xr:uid="{5CDEFB56-F163-4DD4-90A3-58507BF59874}"/>
    <cellStyle name="Porcentagem 2" xfId="3" xr:uid="{55A42995-442B-4DFF-B48D-910EECF4C0DC}"/>
    <cellStyle name="Porcentagem 2 2" xfId="4" xr:uid="{1ECE2674-873B-4CF8-9298-D7442E609CE0}"/>
    <cellStyle name="Porcentagem 3" xfId="6" xr:uid="{E3B62EA4-68B4-493B-BC69-FDA8F66980F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26</xdr:row>
      <xdr:rowOff>142875</xdr:rowOff>
    </xdr:from>
    <xdr:to>
      <xdr:col>2</xdr:col>
      <xdr:colOff>4429125</xdr:colOff>
      <xdr:row>28</xdr:row>
      <xdr:rowOff>180975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3CD872EE-3CA8-43E9-BAF2-8C05ACDD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27760" y="4699635"/>
          <a:ext cx="771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showOutlineSymbols="0" view="pageBreakPreview" topLeftCell="A49" zoomScaleNormal="100" zoomScaleSheetLayoutView="100" workbookViewId="0">
      <selection activeCell="A4" sqref="A4:F4"/>
    </sheetView>
  </sheetViews>
  <sheetFormatPr defaultColWidth="8.75" defaultRowHeight="15"/>
  <cols>
    <col min="1" max="1" width="10" style="18" bestFit="1" customWidth="1"/>
    <col min="2" max="2" width="60" style="17" bestFit="1" customWidth="1"/>
    <col min="3" max="3" width="8" style="17" bestFit="1" customWidth="1"/>
    <col min="4" max="4" width="13" style="17" bestFit="1" customWidth="1"/>
    <col min="5" max="5" width="15.5" style="17" customWidth="1"/>
    <col min="6" max="6" width="15.875" style="17" customWidth="1"/>
    <col min="7" max="7" width="13" style="17" bestFit="1" customWidth="1"/>
    <col min="8" max="16384" width="8.75" style="17"/>
  </cols>
  <sheetData>
    <row r="1" spans="1:9" s="1" customFormat="1" ht="20.25" customHeight="1">
      <c r="A1" s="124" t="s">
        <v>17</v>
      </c>
      <c r="B1" s="124"/>
      <c r="C1" s="124"/>
      <c r="D1" s="124"/>
      <c r="E1" s="124"/>
    </row>
    <row r="2" spans="1:9" s="1" customFormat="1" ht="23.25" customHeight="1">
      <c r="A2" s="125" t="s">
        <v>18</v>
      </c>
      <c r="B2" s="125"/>
      <c r="C2" s="125"/>
      <c r="D2" s="125"/>
      <c r="E2" s="125"/>
    </row>
    <row r="3" spans="1:9" s="1" customFormat="1" ht="21" customHeight="1">
      <c r="A3" s="125" t="s">
        <v>19</v>
      </c>
      <c r="B3" s="125"/>
      <c r="C3" s="125"/>
      <c r="D3" s="125"/>
      <c r="E3" s="125"/>
    </row>
    <row r="4" spans="1:9" s="1" customFormat="1" ht="34.15" customHeight="1">
      <c r="A4" s="126" t="s">
        <v>462</v>
      </c>
      <c r="B4" s="125"/>
      <c r="C4" s="125"/>
      <c r="D4" s="125"/>
      <c r="E4" s="125"/>
      <c r="F4" s="125"/>
      <c r="G4" s="2"/>
      <c r="H4" s="2"/>
      <c r="I4" s="2"/>
    </row>
    <row r="5" spans="1:9" s="1" customFormat="1" ht="19.899999999999999" customHeight="1">
      <c r="A5" s="126" t="s">
        <v>461</v>
      </c>
      <c r="B5" s="125"/>
      <c r="C5" s="125"/>
      <c r="D5" s="125"/>
      <c r="E5" s="125"/>
    </row>
    <row r="6" spans="1:9" s="1" customFormat="1" ht="18" customHeight="1">
      <c r="A6" s="126" t="s">
        <v>460</v>
      </c>
      <c r="B6" s="125"/>
      <c r="C6" s="125"/>
      <c r="D6" s="125"/>
      <c r="E6" s="125"/>
    </row>
    <row r="7" spans="1:9" s="1" customFormat="1" ht="22.15" customHeight="1">
      <c r="A7" s="125" t="s">
        <v>20</v>
      </c>
      <c r="B7" s="125"/>
      <c r="C7" s="125"/>
      <c r="D7" s="125"/>
      <c r="F7" s="3" t="s">
        <v>249</v>
      </c>
    </row>
    <row r="8" spans="1:9" s="4" customFormat="1" ht="22.15" customHeight="1">
      <c r="A8" s="127" t="s">
        <v>21</v>
      </c>
      <c r="B8" s="128"/>
      <c r="C8" s="128"/>
      <c r="D8" s="128"/>
      <c r="E8" s="128"/>
      <c r="F8" s="128"/>
    </row>
    <row r="9" spans="1:9" s="4" customFormat="1" ht="30" customHeight="1">
      <c r="A9" s="5" t="s">
        <v>22</v>
      </c>
      <c r="B9" s="5" t="s">
        <v>23</v>
      </c>
      <c r="C9" s="5" t="s">
        <v>14</v>
      </c>
      <c r="D9" s="5" t="s">
        <v>24</v>
      </c>
      <c r="E9" s="5" t="s">
        <v>25</v>
      </c>
      <c r="F9" s="5" t="s">
        <v>26</v>
      </c>
    </row>
    <row r="10" spans="1:9" ht="24" customHeight="1">
      <c r="A10" s="15" t="s">
        <v>4</v>
      </c>
      <c r="B10" s="6" t="s">
        <v>5</v>
      </c>
      <c r="C10" s="6"/>
      <c r="D10" s="7"/>
      <c r="E10" s="6"/>
      <c r="F10" s="8">
        <f>SUM(F11:F14)</f>
        <v>10739.6</v>
      </c>
    </row>
    <row r="11" spans="1:9" ht="24" customHeight="1">
      <c r="A11" s="16" t="s">
        <v>70</v>
      </c>
      <c r="B11" s="9" t="s">
        <v>27</v>
      </c>
      <c r="C11" s="10" t="s">
        <v>246</v>
      </c>
      <c r="D11" s="13">
        <v>6</v>
      </c>
      <c r="E11" s="11">
        <f>CPUs!F19</f>
        <v>182.24322049999998</v>
      </c>
      <c r="F11" s="11">
        <f>ROUND(D11 * E11, 2)</f>
        <v>1093.46</v>
      </c>
    </row>
    <row r="12" spans="1:9" ht="24" customHeight="1">
      <c r="A12" s="16" t="s">
        <v>72</v>
      </c>
      <c r="B12" s="9" t="s">
        <v>218</v>
      </c>
      <c r="C12" s="10" t="s">
        <v>6</v>
      </c>
      <c r="D12" s="13">
        <v>1</v>
      </c>
      <c r="E12" s="11">
        <f>CPUs!F29</f>
        <v>6559.6838299999999</v>
      </c>
      <c r="F12" s="11">
        <f>ROUND(D12 * E12, 2)</f>
        <v>6559.68</v>
      </c>
    </row>
    <row r="13" spans="1:9" ht="24" customHeight="1">
      <c r="A13" s="16" t="s">
        <v>66</v>
      </c>
      <c r="B13" s="9" t="s">
        <v>28</v>
      </c>
      <c r="C13" s="10" t="s">
        <v>246</v>
      </c>
      <c r="D13" s="13">
        <v>234</v>
      </c>
      <c r="E13" s="11">
        <f>CPUs!F40</f>
        <v>7.1000000000000005</v>
      </c>
      <c r="F13" s="11">
        <f>ROUND(D13 * E13, 2)</f>
        <v>1661.4</v>
      </c>
    </row>
    <row r="14" spans="1:9" ht="24" customHeight="1">
      <c r="A14" s="16" t="s">
        <v>191</v>
      </c>
      <c r="B14" s="9" t="s">
        <v>289</v>
      </c>
      <c r="C14" s="10" t="s">
        <v>246</v>
      </c>
      <c r="D14" s="13">
        <v>234</v>
      </c>
      <c r="E14" s="11">
        <f>CPUs!F45</f>
        <v>6.0900000000000007</v>
      </c>
      <c r="F14" s="11">
        <f>ROUND(D14 * E14, 2)</f>
        <v>1425.06</v>
      </c>
    </row>
    <row r="15" spans="1:9" ht="24" customHeight="1">
      <c r="A15" s="15" t="s">
        <v>7</v>
      </c>
      <c r="B15" s="6" t="s">
        <v>221</v>
      </c>
      <c r="C15" s="6"/>
      <c r="D15" s="14"/>
      <c r="E15" s="6"/>
      <c r="F15" s="8">
        <f>F16</f>
        <v>10469.52</v>
      </c>
    </row>
    <row r="16" spans="1:9" ht="24" customHeight="1">
      <c r="A16" s="16" t="s">
        <v>8</v>
      </c>
      <c r="B16" s="12" t="s">
        <v>220</v>
      </c>
      <c r="C16" s="10" t="s">
        <v>14</v>
      </c>
      <c r="D16" s="13">
        <v>1</v>
      </c>
      <c r="E16" s="11">
        <f>CPUs!F52</f>
        <v>10469.52</v>
      </c>
      <c r="F16" s="11">
        <f>ROUND(D16 * E16, 2)</f>
        <v>10469.52</v>
      </c>
    </row>
    <row r="17" spans="1:6" ht="24" customHeight="1">
      <c r="A17" s="15" t="s">
        <v>9</v>
      </c>
      <c r="B17" s="6" t="s">
        <v>293</v>
      </c>
      <c r="C17" s="6"/>
      <c r="D17" s="14"/>
      <c r="E17" s="6"/>
      <c r="F17" s="8">
        <f>SUM(F18:F19)</f>
        <v>18326.38</v>
      </c>
    </row>
    <row r="18" spans="1:6" ht="24" customHeight="1">
      <c r="A18" s="16" t="s">
        <v>10</v>
      </c>
      <c r="B18" s="109" t="s">
        <v>294</v>
      </c>
      <c r="C18" s="10" t="s">
        <v>281</v>
      </c>
      <c r="D18" s="13">
        <v>75</v>
      </c>
      <c r="E18" s="11">
        <f>CPUs!F60</f>
        <v>174.87</v>
      </c>
      <c r="F18" s="11">
        <f>ROUND(D18 * E18, 2)</f>
        <v>13115.25</v>
      </c>
    </row>
    <row r="19" spans="1:6" ht="30" customHeight="1">
      <c r="A19" s="16" t="s">
        <v>250</v>
      </c>
      <c r="B19" s="109" t="s">
        <v>295</v>
      </c>
      <c r="C19" s="10" t="s">
        <v>281</v>
      </c>
      <c r="D19" s="13">
        <v>2.2999999999999998</v>
      </c>
      <c r="E19" s="11">
        <f>CPUs!F67</f>
        <v>2265.71</v>
      </c>
      <c r="F19" s="11">
        <f t="shared" ref="F19" si="0">ROUND(D19 * E19, 2)</f>
        <v>5211.13</v>
      </c>
    </row>
    <row r="20" spans="1:6" ht="24" customHeight="1">
      <c r="A20" s="15">
        <v>4</v>
      </c>
      <c r="B20" s="6" t="s">
        <v>224</v>
      </c>
      <c r="C20" s="6"/>
      <c r="D20" s="14"/>
      <c r="E20" s="6"/>
      <c r="F20" s="8">
        <f>SUM(F21:F25)</f>
        <v>46569.21</v>
      </c>
    </row>
    <row r="21" spans="1:6" ht="28.15" customHeight="1">
      <c r="A21" s="16" t="s">
        <v>194</v>
      </c>
      <c r="B21" s="109" t="s">
        <v>253</v>
      </c>
      <c r="C21" s="10" t="s">
        <v>202</v>
      </c>
      <c r="D21" s="13">
        <v>190</v>
      </c>
      <c r="E21" s="11">
        <f>CPUs!F77</f>
        <v>172.39999999999998</v>
      </c>
      <c r="F21" s="11">
        <f t="shared" ref="F21:F25" si="1">ROUND(D21 * E21, 2)</f>
        <v>32756</v>
      </c>
    </row>
    <row r="22" spans="1:6" ht="24" customHeight="1">
      <c r="A22" s="16" t="s">
        <v>255</v>
      </c>
      <c r="B22" s="12" t="s">
        <v>29</v>
      </c>
      <c r="C22" s="10" t="s">
        <v>202</v>
      </c>
      <c r="D22" s="13">
        <v>50</v>
      </c>
      <c r="E22" s="11">
        <f>CPUs!F85</f>
        <v>39.96</v>
      </c>
      <c r="F22" s="11">
        <f>ROUND(D22 * E22, 2)</f>
        <v>1998</v>
      </c>
    </row>
    <row r="23" spans="1:6" ht="24" customHeight="1">
      <c r="A23" s="16" t="s">
        <v>296</v>
      </c>
      <c r="B23" s="12" t="s">
        <v>30</v>
      </c>
      <c r="C23" s="10" t="s">
        <v>202</v>
      </c>
      <c r="D23" s="13">
        <v>30.8</v>
      </c>
      <c r="E23" s="11">
        <f>CPUs!F100</f>
        <v>52.150000000000006</v>
      </c>
      <c r="F23" s="11">
        <f>ROUND(D23 * E23, 2)</f>
        <v>1606.22</v>
      </c>
    </row>
    <row r="24" spans="1:6" ht="24" customHeight="1">
      <c r="A24" s="16" t="s">
        <v>297</v>
      </c>
      <c r="B24" s="12" t="s">
        <v>254</v>
      </c>
      <c r="C24" s="10" t="s">
        <v>202</v>
      </c>
      <c r="D24" s="13">
        <v>23</v>
      </c>
      <c r="E24" s="11">
        <f>CPUs!F94</f>
        <v>277.56</v>
      </c>
      <c r="F24" s="11">
        <f>ROUND(D24 * E24, 2)</f>
        <v>6383.88</v>
      </c>
    </row>
    <row r="25" spans="1:6" ht="28.9" customHeight="1">
      <c r="A25" s="16" t="s">
        <v>299</v>
      </c>
      <c r="B25" s="109" t="s">
        <v>298</v>
      </c>
      <c r="C25" s="10" t="s">
        <v>16</v>
      </c>
      <c r="D25" s="13">
        <v>80.040000000000006</v>
      </c>
      <c r="E25" s="11">
        <f>CPUs!F112</f>
        <v>47.790000000000006</v>
      </c>
      <c r="F25" s="11">
        <f t="shared" si="1"/>
        <v>3825.11</v>
      </c>
    </row>
    <row r="26" spans="1:6" ht="24" customHeight="1">
      <c r="A26" s="15">
        <v>5</v>
      </c>
      <c r="B26" s="6" t="s">
        <v>11</v>
      </c>
      <c r="C26" s="6"/>
      <c r="D26" s="14"/>
      <c r="E26" s="6"/>
      <c r="F26" s="8">
        <f>SUM(F27:F29)</f>
        <v>14951.71</v>
      </c>
    </row>
    <row r="27" spans="1:6" ht="22.9" customHeight="1">
      <c r="A27" s="16" t="s">
        <v>196</v>
      </c>
      <c r="B27" s="9" t="s">
        <v>300</v>
      </c>
      <c r="C27" s="10" t="s">
        <v>14</v>
      </c>
      <c r="D27" s="13">
        <v>10</v>
      </c>
      <c r="E27" s="11">
        <f>CPUs!F120</f>
        <v>88.1</v>
      </c>
      <c r="F27" s="11">
        <f>ROUND(D27 * E27, 2)</f>
        <v>881</v>
      </c>
    </row>
    <row r="28" spans="1:6" ht="24" customHeight="1">
      <c r="A28" s="16" t="s">
        <v>200</v>
      </c>
      <c r="B28" s="9" t="s">
        <v>32</v>
      </c>
      <c r="C28" s="10" t="s">
        <v>14</v>
      </c>
      <c r="D28" s="13">
        <v>10</v>
      </c>
      <c r="E28" s="11">
        <f>CPUs!F127</f>
        <v>58.239999999999995</v>
      </c>
      <c r="F28" s="11">
        <f t="shared" ref="F28:F29" si="2">ROUND(D28 * E28, 2)</f>
        <v>582.4</v>
      </c>
    </row>
    <row r="29" spans="1:6" ht="27" customHeight="1">
      <c r="A29" s="16" t="s">
        <v>302</v>
      </c>
      <c r="B29" s="9" t="s">
        <v>301</v>
      </c>
      <c r="C29" s="10" t="s">
        <v>14</v>
      </c>
      <c r="D29" s="13">
        <v>11</v>
      </c>
      <c r="E29" s="11">
        <f>CPUs!F136</f>
        <v>1226.21</v>
      </c>
      <c r="F29" s="11">
        <f t="shared" si="2"/>
        <v>13488.31</v>
      </c>
    </row>
    <row r="30" spans="1:6" ht="24" customHeight="1">
      <c r="A30" s="15">
        <v>6</v>
      </c>
      <c r="B30" s="6" t="s">
        <v>15</v>
      </c>
      <c r="C30" s="6"/>
      <c r="D30" s="14"/>
      <c r="E30" s="6"/>
      <c r="F30" s="8">
        <f>SUM(F31:F41)</f>
        <v>45592.590000000004</v>
      </c>
    </row>
    <row r="31" spans="1:6" ht="27.6" customHeight="1">
      <c r="A31" s="16" t="s">
        <v>206</v>
      </c>
      <c r="B31" s="9" t="s">
        <v>341</v>
      </c>
      <c r="C31" s="111" t="s">
        <v>14</v>
      </c>
      <c r="D31" s="112">
        <v>6</v>
      </c>
      <c r="E31" s="11">
        <f>CPUs!F147</f>
        <v>3523.05</v>
      </c>
      <c r="F31" s="11">
        <f t="shared" ref="F31:F41" si="3">ROUND(D31 * E31, 2)</f>
        <v>21138.3</v>
      </c>
    </row>
    <row r="32" spans="1:6" ht="27.6" customHeight="1">
      <c r="A32" s="16" t="s">
        <v>210</v>
      </c>
      <c r="B32" s="9" t="s">
        <v>342</v>
      </c>
      <c r="C32" s="111" t="s">
        <v>16</v>
      </c>
      <c r="D32" s="112">
        <v>100</v>
      </c>
      <c r="E32" s="11">
        <f>CPUs!F154</f>
        <v>19.61</v>
      </c>
      <c r="F32" s="11">
        <f t="shared" si="3"/>
        <v>1961</v>
      </c>
    </row>
    <row r="33" spans="1:6" ht="27.6" customHeight="1">
      <c r="A33" s="16" t="s">
        <v>214</v>
      </c>
      <c r="B33" s="9" t="s">
        <v>343</v>
      </c>
      <c r="C33" s="111" t="s">
        <v>14</v>
      </c>
      <c r="D33" s="112">
        <v>2</v>
      </c>
      <c r="E33" s="11">
        <f>CPUs!F161</f>
        <v>25.6</v>
      </c>
      <c r="F33" s="11">
        <f t="shared" si="3"/>
        <v>51.2</v>
      </c>
    </row>
    <row r="34" spans="1:6" ht="27.6" customHeight="1">
      <c r="A34" s="16" t="s">
        <v>216</v>
      </c>
      <c r="B34" s="9" t="s">
        <v>344</v>
      </c>
      <c r="C34" s="111" t="s">
        <v>14</v>
      </c>
      <c r="D34" s="112">
        <v>11</v>
      </c>
      <c r="E34" s="11">
        <f>CPUs!F168</f>
        <v>16.03</v>
      </c>
      <c r="F34" s="11">
        <f t="shared" si="3"/>
        <v>176.33</v>
      </c>
    </row>
    <row r="35" spans="1:6" ht="27.6" customHeight="1">
      <c r="A35" s="16" t="s">
        <v>276</v>
      </c>
      <c r="B35" s="9" t="s">
        <v>345</v>
      </c>
      <c r="C35" s="111" t="s">
        <v>14</v>
      </c>
      <c r="D35" s="112">
        <v>1</v>
      </c>
      <c r="E35" s="11">
        <f>CPUs!F175</f>
        <v>435.81</v>
      </c>
      <c r="F35" s="11">
        <f t="shared" si="3"/>
        <v>435.81</v>
      </c>
    </row>
    <row r="36" spans="1:6" ht="27.6" customHeight="1">
      <c r="A36" s="16" t="s">
        <v>277</v>
      </c>
      <c r="B36" s="9" t="s">
        <v>346</v>
      </c>
      <c r="C36" s="111" t="s">
        <v>16</v>
      </c>
      <c r="D36" s="112">
        <v>450</v>
      </c>
      <c r="E36" s="11">
        <f>CPUs!F183</f>
        <v>13.77</v>
      </c>
      <c r="F36" s="11">
        <f t="shared" si="3"/>
        <v>6196.5</v>
      </c>
    </row>
    <row r="37" spans="1:6" ht="27.6" customHeight="1">
      <c r="A37" s="16" t="s">
        <v>336</v>
      </c>
      <c r="B37" s="9" t="s">
        <v>347</v>
      </c>
      <c r="C37" s="111" t="s">
        <v>14</v>
      </c>
      <c r="D37" s="112">
        <v>12</v>
      </c>
      <c r="E37" s="11">
        <f>CPUs!F192</f>
        <v>890.13</v>
      </c>
      <c r="F37" s="11">
        <f t="shared" si="3"/>
        <v>10681.56</v>
      </c>
    </row>
    <row r="38" spans="1:6" ht="27.6" customHeight="1">
      <c r="A38" s="16" t="s">
        <v>337</v>
      </c>
      <c r="B38" s="9" t="s">
        <v>348</v>
      </c>
      <c r="C38" s="111" t="s">
        <v>14</v>
      </c>
      <c r="D38" s="112">
        <v>6</v>
      </c>
      <c r="E38" s="11">
        <f>CPUs!F199</f>
        <v>393.97999999999996</v>
      </c>
      <c r="F38" s="11">
        <f t="shared" si="3"/>
        <v>2363.88</v>
      </c>
    </row>
    <row r="39" spans="1:6" ht="27.6" customHeight="1">
      <c r="A39" s="16" t="s">
        <v>338</v>
      </c>
      <c r="B39" s="9" t="s">
        <v>349</v>
      </c>
      <c r="C39" s="111" t="s">
        <v>14</v>
      </c>
      <c r="D39" s="112">
        <v>6</v>
      </c>
      <c r="E39" s="11">
        <f>CPUs!F206</f>
        <v>128.01</v>
      </c>
      <c r="F39" s="11">
        <f t="shared" si="3"/>
        <v>768.06</v>
      </c>
    </row>
    <row r="40" spans="1:6" ht="27.6" customHeight="1">
      <c r="A40" s="16" t="s">
        <v>339</v>
      </c>
      <c r="B40" s="9" t="s">
        <v>350</v>
      </c>
      <c r="C40" s="111" t="s">
        <v>14</v>
      </c>
      <c r="D40" s="112">
        <v>6</v>
      </c>
      <c r="E40" s="11">
        <f>CPUs!F217</f>
        <v>298.36</v>
      </c>
      <c r="F40" s="11">
        <f t="shared" si="3"/>
        <v>1790.16</v>
      </c>
    </row>
    <row r="41" spans="1:6" ht="27.6" customHeight="1">
      <c r="A41" s="16" t="s">
        <v>340</v>
      </c>
      <c r="B41" s="9" t="s">
        <v>351</v>
      </c>
      <c r="C41" s="111" t="s">
        <v>14</v>
      </c>
      <c r="D41" s="112">
        <v>3</v>
      </c>
      <c r="E41" s="11">
        <f>CPUs!F222</f>
        <v>9.93</v>
      </c>
      <c r="F41" s="11">
        <f t="shared" si="3"/>
        <v>29.79</v>
      </c>
    </row>
    <row r="42" spans="1:6" ht="24" customHeight="1">
      <c r="A42" s="15">
        <v>7</v>
      </c>
      <c r="B42" s="6" t="s">
        <v>409</v>
      </c>
      <c r="C42" s="6"/>
      <c r="D42" s="14"/>
      <c r="E42" s="6"/>
      <c r="F42" s="8">
        <f>SUM(F43:F54)</f>
        <v>30895.29</v>
      </c>
    </row>
    <row r="43" spans="1:6" ht="24" customHeight="1">
      <c r="A43" s="16" t="s">
        <v>233</v>
      </c>
      <c r="B43" s="9" t="s">
        <v>350</v>
      </c>
      <c r="C43" s="10" t="s">
        <v>14</v>
      </c>
      <c r="D43" s="13">
        <v>4</v>
      </c>
      <c r="E43" s="11">
        <f>CPUs!F234</f>
        <v>298.36</v>
      </c>
      <c r="F43" s="11">
        <f t="shared" ref="F43:F54" si="4">ROUND(D43 * E43, 2)</f>
        <v>1193.44</v>
      </c>
    </row>
    <row r="44" spans="1:6" ht="24" customHeight="1">
      <c r="A44" s="16" t="s">
        <v>387</v>
      </c>
      <c r="B44" s="9" t="s">
        <v>398</v>
      </c>
      <c r="C44" s="10" t="s">
        <v>16</v>
      </c>
      <c r="D44" s="13">
        <v>20</v>
      </c>
      <c r="E44" s="11">
        <f>CPUs!F243</f>
        <v>54.57</v>
      </c>
      <c r="F44" s="11">
        <f t="shared" si="4"/>
        <v>1091.4000000000001</v>
      </c>
    </row>
    <row r="45" spans="1:6" ht="24" customHeight="1">
      <c r="A45" s="16" t="s">
        <v>388</v>
      </c>
      <c r="B45" s="9" t="s">
        <v>399</v>
      </c>
      <c r="C45" s="10" t="s">
        <v>14</v>
      </c>
      <c r="D45" s="13">
        <v>2</v>
      </c>
      <c r="E45" s="11">
        <f>CPUs!F248</f>
        <v>2227.16</v>
      </c>
      <c r="F45" s="11">
        <f t="shared" si="4"/>
        <v>4454.32</v>
      </c>
    </row>
    <row r="46" spans="1:6" ht="22.9" customHeight="1">
      <c r="A46" s="16" t="s">
        <v>389</v>
      </c>
      <c r="B46" s="9" t="s">
        <v>400</v>
      </c>
      <c r="C46" s="10" t="s">
        <v>14</v>
      </c>
      <c r="D46" s="13">
        <v>1</v>
      </c>
      <c r="E46" s="11">
        <f>CPUs!F253</f>
        <v>2145.5015000000003</v>
      </c>
      <c r="F46" s="11">
        <f t="shared" si="4"/>
        <v>2145.5</v>
      </c>
    </row>
    <row r="47" spans="1:6" ht="24" customHeight="1">
      <c r="A47" s="16" t="s">
        <v>390</v>
      </c>
      <c r="B47" s="9" t="s">
        <v>401</v>
      </c>
      <c r="C47" s="10" t="s">
        <v>14</v>
      </c>
      <c r="D47" s="13">
        <v>1</v>
      </c>
      <c r="E47" s="11">
        <f>CPUs!F258</f>
        <v>3297.68</v>
      </c>
      <c r="F47" s="11">
        <f t="shared" si="4"/>
        <v>3297.68</v>
      </c>
    </row>
    <row r="48" spans="1:6" ht="24" customHeight="1">
      <c r="A48" s="16" t="s">
        <v>391</v>
      </c>
      <c r="B48" s="9" t="s">
        <v>402</v>
      </c>
      <c r="C48" s="10" t="s">
        <v>14</v>
      </c>
      <c r="D48" s="13">
        <v>1</v>
      </c>
      <c r="E48" s="11">
        <f>CPUs!F265</f>
        <v>882.50160500000004</v>
      </c>
      <c r="F48" s="11">
        <f t="shared" si="4"/>
        <v>882.5</v>
      </c>
    </row>
    <row r="49" spans="1:6" ht="24" customHeight="1">
      <c r="A49" s="16" t="s">
        <v>392</v>
      </c>
      <c r="B49" s="9" t="s">
        <v>403</v>
      </c>
      <c r="C49" s="10" t="s">
        <v>16</v>
      </c>
      <c r="D49" s="13">
        <v>80.040000000000006</v>
      </c>
      <c r="E49" s="11">
        <f>CPUs!F272</f>
        <v>1.8599999999999999</v>
      </c>
      <c r="F49" s="11">
        <f t="shared" si="4"/>
        <v>148.87</v>
      </c>
    </row>
    <row r="50" spans="1:6" ht="36" customHeight="1">
      <c r="A50" s="16" t="s">
        <v>393</v>
      </c>
      <c r="B50" s="9" t="s">
        <v>404</v>
      </c>
      <c r="C50" s="10" t="s">
        <v>281</v>
      </c>
      <c r="D50" s="13">
        <v>0.75</v>
      </c>
      <c r="E50" s="11">
        <f>CPUs!F280</f>
        <v>4841.43</v>
      </c>
      <c r="F50" s="11">
        <f t="shared" si="4"/>
        <v>3631.07</v>
      </c>
    </row>
    <row r="51" spans="1:6" ht="24" customHeight="1">
      <c r="A51" s="16" t="s">
        <v>394</v>
      </c>
      <c r="B51" s="9" t="s">
        <v>405</v>
      </c>
      <c r="C51" s="10" t="s">
        <v>281</v>
      </c>
      <c r="D51" s="13">
        <v>3.5</v>
      </c>
      <c r="E51" s="11">
        <f>CPUs!F289</f>
        <v>94.039999999999992</v>
      </c>
      <c r="F51" s="11">
        <f t="shared" si="4"/>
        <v>329.14</v>
      </c>
    </row>
    <row r="52" spans="1:6" ht="33" customHeight="1">
      <c r="A52" s="16" t="s">
        <v>395</v>
      </c>
      <c r="B52" s="9" t="s">
        <v>406</v>
      </c>
      <c r="C52" s="10" t="s">
        <v>281</v>
      </c>
      <c r="D52" s="13">
        <v>0.85</v>
      </c>
      <c r="E52" s="11">
        <f>CPUs!F297</f>
        <v>3923.4915000000001</v>
      </c>
      <c r="F52" s="11">
        <f t="shared" si="4"/>
        <v>3334.97</v>
      </c>
    </row>
    <row r="53" spans="1:6" ht="24" customHeight="1">
      <c r="A53" s="16" t="s">
        <v>396</v>
      </c>
      <c r="B53" s="9" t="s">
        <v>407</v>
      </c>
      <c r="C53" s="10" t="s">
        <v>14</v>
      </c>
      <c r="D53" s="13">
        <v>4</v>
      </c>
      <c r="E53" s="11">
        <f>CPUs!F306</f>
        <v>1283.7</v>
      </c>
      <c r="F53" s="11">
        <f>ROUND(D53 * E53, 2)</f>
        <v>5134.8</v>
      </c>
    </row>
    <row r="54" spans="1:6" ht="24" customHeight="1">
      <c r="A54" s="16" t="s">
        <v>397</v>
      </c>
      <c r="B54" s="9" t="s">
        <v>408</v>
      </c>
      <c r="C54" s="10" t="s">
        <v>281</v>
      </c>
      <c r="D54" s="13">
        <v>190</v>
      </c>
      <c r="E54" s="11">
        <f>CPUs!F313</f>
        <v>27.64</v>
      </c>
      <c r="F54" s="11">
        <f t="shared" si="4"/>
        <v>5251.6</v>
      </c>
    </row>
    <row r="55" spans="1:6" ht="20.45" customHeight="1">
      <c r="A55" s="129" t="s">
        <v>33</v>
      </c>
      <c r="B55" s="129"/>
      <c r="C55" s="129"/>
      <c r="D55" s="129"/>
      <c r="E55" s="129"/>
      <c r="F55" s="19">
        <f>F42+F30+F26+F20+F10+F15+F17</f>
        <v>177544.3</v>
      </c>
    </row>
    <row r="58" spans="1:6" ht="15.75">
      <c r="E58" s="123" t="s">
        <v>459</v>
      </c>
      <c r="F58" s="123"/>
    </row>
  </sheetData>
  <mergeCells count="10">
    <mergeCell ref="E58:F58"/>
    <mergeCell ref="A1:E1"/>
    <mergeCell ref="A2:E2"/>
    <mergeCell ref="A3:E3"/>
    <mergeCell ref="A5:E5"/>
    <mergeCell ref="A6:E6"/>
    <mergeCell ref="A7:D7"/>
    <mergeCell ref="A8:F8"/>
    <mergeCell ref="A4:F4"/>
    <mergeCell ref="A55:E55"/>
  </mergeCells>
  <phoneticPr fontId="41" type="noConversion"/>
  <pageMargins left="0.48416666666666669" right="0.5" top="1" bottom="1" header="5.8333333333333334E-2" footer="5.2499999999999998E-2"/>
  <pageSetup paperSize="9" scale="69" fitToHeight="0" orientation="portrait" r:id="rId1"/>
  <headerFooter>
    <oddHeader>&amp;L &amp;C&amp;G</oddHeader>
    <oddFooter xml:space="preserve">&amp;L </oddFooter>
  </headerFooter>
  <rowBreaks count="1" manualBreakCount="1">
    <brk id="2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CE9AA-631D-4ED2-83E4-2883C8E21E96}">
  <sheetPr>
    <pageSetUpPr fitToPage="1"/>
  </sheetPr>
  <dimension ref="A1:K317"/>
  <sheetViews>
    <sheetView showOutlineSymbols="0" view="pageBreakPreview" topLeftCell="A245" zoomScale="82" zoomScaleNormal="90" zoomScaleSheetLayoutView="82" zoomScalePageLayoutView="70" workbookViewId="0">
      <selection activeCell="H254" sqref="H254"/>
    </sheetView>
  </sheetViews>
  <sheetFormatPr defaultColWidth="8.75" defaultRowHeight="14.25"/>
  <cols>
    <col min="1" max="1" width="10" style="97" bestFit="1" customWidth="1"/>
    <col min="2" max="2" width="63.25" style="82" customWidth="1"/>
    <col min="3" max="3" width="12" style="97" bestFit="1" customWidth="1"/>
    <col min="4" max="4" width="12" style="82" bestFit="1" customWidth="1"/>
    <col min="5" max="5" width="17.5" style="82" customWidth="1"/>
    <col min="6" max="7" width="14" style="82" bestFit="1" customWidth="1"/>
    <col min="8" max="8" width="14.875" style="82" customWidth="1"/>
    <col min="9" max="11" width="8.75" style="82"/>
    <col min="12" max="16384" width="8.75" style="81"/>
  </cols>
  <sheetData>
    <row r="1" spans="1:11" s="37" customFormat="1" ht="20.25" customHeight="1">
      <c r="A1" s="125" t="s">
        <v>17</v>
      </c>
      <c r="B1" s="125"/>
      <c r="C1" s="125"/>
      <c r="D1" s="125"/>
      <c r="E1" s="125"/>
      <c r="F1" s="125"/>
      <c r="G1" s="83"/>
      <c r="H1" s="83"/>
      <c r="I1" s="83"/>
      <c r="J1" s="83"/>
      <c r="K1" s="83"/>
    </row>
    <row r="2" spans="1:11" s="37" customFormat="1" ht="23.25" customHeight="1">
      <c r="A2" s="125" t="s">
        <v>18</v>
      </c>
      <c r="B2" s="125"/>
      <c r="C2" s="125"/>
      <c r="D2" s="125"/>
      <c r="E2" s="125"/>
      <c r="F2" s="125"/>
      <c r="G2" s="83"/>
      <c r="H2" s="83"/>
      <c r="I2" s="83"/>
      <c r="J2" s="83"/>
      <c r="K2" s="83"/>
    </row>
    <row r="3" spans="1:11" s="37" customFormat="1" ht="21" customHeight="1">
      <c r="A3" s="125" t="s">
        <v>19</v>
      </c>
      <c r="B3" s="125"/>
      <c r="C3" s="125"/>
      <c r="D3" s="125"/>
      <c r="E3" s="125"/>
      <c r="F3" s="125"/>
      <c r="G3" s="83"/>
      <c r="H3" s="83"/>
      <c r="I3" s="83"/>
      <c r="J3" s="83"/>
      <c r="K3" s="83"/>
    </row>
    <row r="4" spans="1:11" s="37" customFormat="1" ht="34.9" customHeight="1">
      <c r="A4" s="131" t="str">
        <f>PLANILHA!A4</f>
        <v>OBJETO: CONTRATAÇÃO DE EMPRESA ESPECIALIZADA NA CONSTRUÇÃO DE PRAÇA NA COMUNIDADE TIMBORONA, MUNICÍPIO DE AURORA DO PARÁ, EM CONFORMIDADE COM PROJETOS, MEMORIAL DESCRITIVO E PLANILHAS ORÇAMENTÁRIAS</v>
      </c>
      <c r="B4" s="125"/>
      <c r="C4" s="125"/>
      <c r="D4" s="125"/>
      <c r="E4" s="125"/>
      <c r="F4" s="125"/>
      <c r="G4" s="2"/>
      <c r="H4" s="2"/>
      <c r="I4" s="2"/>
      <c r="J4" s="2"/>
      <c r="K4" s="83"/>
    </row>
    <row r="5" spans="1:11" s="37" customFormat="1" ht="19.899999999999999" customHeight="1">
      <c r="A5" s="131" t="str">
        <f>PLANILHA!A5</f>
        <v>LICITAÇÃO/MODALIDADE:  TOMADA DE PREÇO Nº  2/2023-003</v>
      </c>
      <c r="B5" s="125"/>
      <c r="C5" s="125"/>
      <c r="D5" s="125"/>
      <c r="E5" s="125"/>
      <c r="F5" s="125"/>
      <c r="G5" s="83"/>
      <c r="H5" s="83"/>
      <c r="I5" s="83"/>
      <c r="J5" s="83"/>
      <c r="K5" s="83"/>
    </row>
    <row r="6" spans="1:11" s="37" customFormat="1" ht="18" customHeight="1">
      <c r="A6" s="131" t="str">
        <f>PLANILHA!A6</f>
        <v xml:space="preserve">DATA DA ABERTURA: 18/04/2023 </v>
      </c>
      <c r="B6" s="125"/>
      <c r="C6" s="125"/>
      <c r="D6" s="125"/>
      <c r="E6" s="125"/>
      <c r="F6" s="125"/>
      <c r="G6" s="83"/>
      <c r="H6" s="83"/>
      <c r="I6" s="83"/>
      <c r="J6" s="83"/>
      <c r="K6" s="83"/>
    </row>
    <row r="7" spans="1:11" s="37" customFormat="1" ht="22.15" customHeight="1">
      <c r="A7" s="125" t="str">
        <f>PLANILHA!A7</f>
        <v>HORA DA ABERTURA: 08h30hrs</v>
      </c>
      <c r="B7" s="125"/>
      <c r="C7" s="125"/>
      <c r="D7" s="125"/>
      <c r="E7" s="125"/>
      <c r="F7" s="83"/>
      <c r="G7" s="3"/>
      <c r="H7" s="83"/>
      <c r="I7" s="122"/>
      <c r="J7" s="83"/>
      <c r="K7" s="83"/>
    </row>
    <row r="8" spans="1:11" ht="22.15" customHeight="1">
      <c r="A8" s="130" t="s">
        <v>154</v>
      </c>
      <c r="B8" s="130"/>
      <c r="C8" s="130"/>
      <c r="D8" s="130"/>
      <c r="E8" s="130"/>
      <c r="F8" s="130"/>
    </row>
    <row r="9" spans="1:11" ht="22.9" customHeight="1">
      <c r="A9" s="85" t="s">
        <v>22</v>
      </c>
      <c r="B9" s="85" t="s">
        <v>23</v>
      </c>
      <c r="C9" s="96" t="s">
        <v>0</v>
      </c>
      <c r="D9" s="96" t="s">
        <v>1</v>
      </c>
      <c r="E9" s="96" t="s">
        <v>2</v>
      </c>
      <c r="F9" s="96" t="s">
        <v>3</v>
      </c>
    </row>
    <row r="10" spans="1:11" ht="20.45" customHeight="1">
      <c r="A10" s="85">
        <v>1</v>
      </c>
      <c r="B10" s="85" t="s">
        <v>5</v>
      </c>
      <c r="C10" s="98"/>
    </row>
    <row r="11" spans="1:11" ht="24" customHeight="1">
      <c r="A11" s="92" t="s">
        <v>72</v>
      </c>
      <c r="B11" s="86" t="s">
        <v>27</v>
      </c>
      <c r="C11" s="91"/>
      <c r="D11" s="99"/>
      <c r="E11" s="100"/>
      <c r="F11" s="100"/>
    </row>
    <row r="12" spans="1:11" ht="24" customHeight="1">
      <c r="A12" s="93" t="s">
        <v>177</v>
      </c>
      <c r="B12" s="87" t="s">
        <v>143</v>
      </c>
      <c r="C12" s="89" t="s">
        <v>142</v>
      </c>
      <c r="D12" s="101">
        <v>0.4</v>
      </c>
      <c r="E12" s="102">
        <v>18.93966</v>
      </c>
      <c r="F12" s="102">
        <f>D12*E12</f>
        <v>7.5758640000000002</v>
      </c>
      <c r="G12" s="84"/>
    </row>
    <row r="13" spans="1:11" ht="24" customHeight="1">
      <c r="A13" s="93" t="s">
        <v>178</v>
      </c>
      <c r="B13" s="87" t="s">
        <v>149</v>
      </c>
      <c r="C13" s="89" t="s">
        <v>142</v>
      </c>
      <c r="D13" s="101">
        <v>0.4</v>
      </c>
      <c r="E13" s="102">
        <v>19</v>
      </c>
      <c r="F13" s="102">
        <f t="shared" ref="F13:F16" si="0">D13*E13</f>
        <v>7.6000000000000005</v>
      </c>
      <c r="G13" s="84"/>
    </row>
    <row r="14" spans="1:11" ht="24" customHeight="1">
      <c r="A14" s="93" t="s">
        <v>179</v>
      </c>
      <c r="B14" s="87" t="s">
        <v>290</v>
      </c>
      <c r="C14" s="89" t="s">
        <v>202</v>
      </c>
      <c r="D14" s="101">
        <v>1</v>
      </c>
      <c r="E14" s="102">
        <v>50</v>
      </c>
      <c r="F14" s="102">
        <f t="shared" si="0"/>
        <v>50</v>
      </c>
      <c r="G14" s="84"/>
    </row>
    <row r="15" spans="1:11" ht="24" customHeight="1">
      <c r="A15" s="93" t="s">
        <v>180</v>
      </c>
      <c r="B15" s="87" t="s">
        <v>157</v>
      </c>
      <c r="C15" s="89" t="s">
        <v>203</v>
      </c>
      <c r="D15" s="101">
        <v>0.41</v>
      </c>
      <c r="E15" s="102">
        <v>158.16</v>
      </c>
      <c r="F15" s="102">
        <f t="shared" si="0"/>
        <v>64.84559999999999</v>
      </c>
      <c r="G15" s="84"/>
    </row>
    <row r="16" spans="1:11" ht="24" customHeight="1">
      <c r="A16" s="93" t="s">
        <v>181</v>
      </c>
      <c r="B16" s="87" t="s">
        <v>158</v>
      </c>
      <c r="C16" s="89" t="s">
        <v>148</v>
      </c>
      <c r="D16" s="103">
        <v>0.1</v>
      </c>
      <c r="E16" s="102">
        <v>23.417565</v>
      </c>
      <c r="F16" s="102">
        <f t="shared" si="0"/>
        <v>2.3417565000000002</v>
      </c>
      <c r="G16" s="84"/>
    </row>
    <row r="17" spans="1:7" ht="24" customHeight="1">
      <c r="A17" s="93"/>
      <c r="B17" s="90"/>
      <c r="C17" s="90"/>
      <c r="D17" s="104"/>
      <c r="E17" s="94" t="s">
        <v>155</v>
      </c>
      <c r="F17" s="102">
        <f>SUM(F12:F16)</f>
        <v>132.36322049999998</v>
      </c>
    </row>
    <row r="18" spans="1:7" ht="24" customHeight="1">
      <c r="A18" s="93"/>
      <c r="B18" s="90"/>
      <c r="C18" s="90"/>
      <c r="D18" s="105"/>
      <c r="E18" s="95" t="s">
        <v>249</v>
      </c>
      <c r="F18" s="102">
        <v>49.88</v>
      </c>
    </row>
    <row r="19" spans="1:7" ht="24" customHeight="1">
      <c r="A19" s="93"/>
      <c r="B19" s="90"/>
      <c r="C19" s="90"/>
      <c r="D19" s="93"/>
      <c r="E19" s="95" t="s">
        <v>156</v>
      </c>
      <c r="F19" s="102">
        <f>F17+F18</f>
        <v>182.24322049999998</v>
      </c>
    </row>
    <row r="20" spans="1:7" ht="18" customHeight="1">
      <c r="A20" s="96"/>
      <c r="B20" s="88"/>
      <c r="C20" s="85"/>
      <c r="D20" s="106"/>
      <c r="E20" s="106"/>
      <c r="F20" s="106"/>
    </row>
    <row r="21" spans="1:7" ht="24" customHeight="1">
      <c r="A21" s="92" t="s">
        <v>70</v>
      </c>
      <c r="B21" s="86" t="s">
        <v>219</v>
      </c>
      <c r="C21" s="91"/>
      <c r="D21" s="107"/>
      <c r="E21" s="100"/>
      <c r="F21" s="100"/>
    </row>
    <row r="22" spans="1:7" ht="24" customHeight="1">
      <c r="A22" s="93" t="s">
        <v>182</v>
      </c>
      <c r="B22" s="87" t="s">
        <v>159</v>
      </c>
      <c r="C22" s="89" t="s">
        <v>13</v>
      </c>
      <c r="D22" s="103">
        <v>1</v>
      </c>
      <c r="E22" s="102">
        <v>1189.6399799999999</v>
      </c>
      <c r="F22" s="102">
        <f>D22*E22</f>
        <v>1189.6399799999999</v>
      </c>
      <c r="G22" s="84"/>
    </row>
    <row r="23" spans="1:7" ht="24" customHeight="1">
      <c r="A23" s="93" t="s">
        <v>187</v>
      </c>
      <c r="B23" s="87" t="s">
        <v>160</v>
      </c>
      <c r="C23" s="89" t="s">
        <v>13</v>
      </c>
      <c r="D23" s="103">
        <v>1</v>
      </c>
      <c r="E23" s="102">
        <v>225.625125</v>
      </c>
      <c r="F23" s="102">
        <f t="shared" ref="F23:F26" si="1">D23*E23</f>
        <v>225.625125</v>
      </c>
      <c r="G23" s="84"/>
    </row>
    <row r="24" spans="1:7" ht="24" customHeight="1">
      <c r="A24" s="93" t="s">
        <v>189</v>
      </c>
      <c r="B24" s="87" t="s">
        <v>161</v>
      </c>
      <c r="C24" s="89" t="s">
        <v>13</v>
      </c>
      <c r="D24" s="103">
        <v>1</v>
      </c>
      <c r="E24" s="102">
        <v>476.30872500000004</v>
      </c>
      <c r="F24" s="102">
        <f t="shared" si="1"/>
        <v>476.30872500000004</v>
      </c>
      <c r="G24" s="84"/>
    </row>
    <row r="25" spans="1:7" ht="24" customHeight="1">
      <c r="A25" s="93" t="s">
        <v>188</v>
      </c>
      <c r="B25" s="87" t="s">
        <v>291</v>
      </c>
      <c r="C25" s="89" t="s">
        <v>13</v>
      </c>
      <c r="D25" s="103">
        <v>1</v>
      </c>
      <c r="E25" s="102">
        <v>2000</v>
      </c>
      <c r="F25" s="102">
        <f t="shared" si="1"/>
        <v>2000</v>
      </c>
      <c r="G25" s="84"/>
    </row>
    <row r="26" spans="1:7" ht="18.600000000000001" customHeight="1">
      <c r="A26" s="93" t="s">
        <v>190</v>
      </c>
      <c r="B26" s="87" t="s">
        <v>292</v>
      </c>
      <c r="C26" s="89" t="s">
        <v>13</v>
      </c>
      <c r="D26" s="103">
        <v>1</v>
      </c>
      <c r="E26" s="102">
        <v>800</v>
      </c>
      <c r="F26" s="102">
        <f t="shared" si="1"/>
        <v>800</v>
      </c>
      <c r="G26" s="84"/>
    </row>
    <row r="27" spans="1:7" ht="19.899999999999999" customHeight="1">
      <c r="A27" s="93"/>
      <c r="B27" s="90"/>
      <c r="C27" s="90"/>
      <c r="D27" s="104"/>
      <c r="E27" s="94" t="s">
        <v>155</v>
      </c>
      <c r="F27" s="102">
        <f>SUM(F22:F26)</f>
        <v>4691.5738300000003</v>
      </c>
    </row>
    <row r="28" spans="1:7" ht="19.899999999999999" customHeight="1">
      <c r="A28" s="93"/>
      <c r="B28" s="90"/>
      <c r="C28" s="90"/>
      <c r="D28" s="105"/>
      <c r="E28" s="95" t="s">
        <v>249</v>
      </c>
      <c r="F28" s="102">
        <v>1868.11</v>
      </c>
    </row>
    <row r="29" spans="1:7" ht="21" customHeight="1">
      <c r="A29" s="93"/>
      <c r="B29" s="90"/>
      <c r="C29" s="90"/>
      <c r="D29" s="93"/>
      <c r="E29" s="95" t="s">
        <v>156</v>
      </c>
      <c r="F29" s="102">
        <f>F27+F28</f>
        <v>6559.6838299999999</v>
      </c>
    </row>
    <row r="30" spans="1:7" ht="21" customHeight="1">
      <c r="A30" s="92" t="s">
        <v>68</v>
      </c>
      <c r="B30" s="86" t="s">
        <v>28</v>
      </c>
      <c r="C30" s="91"/>
      <c r="D30" s="107"/>
      <c r="E30" s="100"/>
      <c r="F30" s="100"/>
    </row>
    <row r="31" spans="1:7" ht="20.45" customHeight="1">
      <c r="A31" s="93" t="s">
        <v>244</v>
      </c>
      <c r="B31" s="87" t="s">
        <v>143</v>
      </c>
      <c r="C31" s="89" t="s">
        <v>142</v>
      </c>
      <c r="D31" s="103">
        <v>0.05</v>
      </c>
      <c r="E31" s="102">
        <v>18.93966</v>
      </c>
      <c r="F31" s="102">
        <v>0.95</v>
      </c>
      <c r="G31" s="84"/>
    </row>
    <row r="32" spans="1:7" ht="24" customHeight="1">
      <c r="A32" s="93" t="s">
        <v>245</v>
      </c>
      <c r="B32" s="87" t="s">
        <v>149</v>
      </c>
      <c r="C32" s="89" t="s">
        <v>142</v>
      </c>
      <c r="D32" s="103">
        <v>7.0000000000000007E-2</v>
      </c>
      <c r="E32" s="102">
        <v>23.338484999999999</v>
      </c>
      <c r="F32" s="102">
        <v>1.63</v>
      </c>
      <c r="G32" s="84"/>
    </row>
    <row r="33" spans="1:7" ht="24" customHeight="1">
      <c r="A33" s="93" t="s">
        <v>307</v>
      </c>
      <c r="B33" s="87" t="s">
        <v>162</v>
      </c>
      <c r="C33" s="89" t="s">
        <v>203</v>
      </c>
      <c r="D33" s="103">
        <v>0.01</v>
      </c>
      <c r="E33" s="102">
        <v>108.735</v>
      </c>
      <c r="F33" s="102">
        <v>1.0900000000000001</v>
      </c>
      <c r="G33" s="84"/>
    </row>
    <row r="34" spans="1:7" ht="24" customHeight="1">
      <c r="A34" s="93" t="s">
        <v>308</v>
      </c>
      <c r="B34" s="87" t="s">
        <v>157</v>
      </c>
      <c r="C34" s="89" t="s">
        <v>203</v>
      </c>
      <c r="D34" s="103">
        <v>0.01</v>
      </c>
      <c r="E34" s="102">
        <v>158.16</v>
      </c>
      <c r="F34" s="102">
        <v>1.58</v>
      </c>
      <c r="G34" s="84"/>
    </row>
    <row r="35" spans="1:7" ht="24" customHeight="1">
      <c r="A35" s="93" t="s">
        <v>309</v>
      </c>
      <c r="B35" s="87" t="s">
        <v>163</v>
      </c>
      <c r="C35" s="89" t="s">
        <v>148</v>
      </c>
      <c r="D35" s="103">
        <v>3.0000000000000001E-3</v>
      </c>
      <c r="E35" s="102">
        <v>23.48676</v>
      </c>
      <c r="F35" s="102">
        <v>7.0000000000000007E-2</v>
      </c>
      <c r="G35" s="84"/>
    </row>
    <row r="36" spans="1:7" ht="24" customHeight="1">
      <c r="A36" s="93" t="s">
        <v>310</v>
      </c>
      <c r="B36" s="87" t="s">
        <v>164</v>
      </c>
      <c r="C36" s="89" t="s">
        <v>148</v>
      </c>
      <c r="D36" s="103">
        <v>2E-3</v>
      </c>
      <c r="E36" s="102">
        <v>15.865425</v>
      </c>
      <c r="F36" s="102">
        <v>0.03</v>
      </c>
      <c r="G36" s="84"/>
    </row>
    <row r="37" spans="1:7" ht="24" customHeight="1">
      <c r="A37" s="93" t="s">
        <v>311</v>
      </c>
      <c r="B37" s="87" t="s">
        <v>165</v>
      </c>
      <c r="C37" s="89" t="s">
        <v>204</v>
      </c>
      <c r="D37" s="103">
        <v>0.01</v>
      </c>
      <c r="E37" s="102">
        <v>15.519449999999999</v>
      </c>
      <c r="F37" s="102">
        <v>0.16</v>
      </c>
      <c r="G37" s="84"/>
    </row>
    <row r="38" spans="1:7" ht="19.899999999999999" customHeight="1">
      <c r="A38" s="93"/>
      <c r="B38" s="90"/>
      <c r="C38" s="90"/>
      <c r="D38" s="104"/>
      <c r="E38" s="94" t="s">
        <v>155</v>
      </c>
      <c r="F38" s="102">
        <v>5.5100000000000007</v>
      </c>
    </row>
    <row r="39" spans="1:7" ht="19.899999999999999" customHeight="1">
      <c r="A39" s="93"/>
      <c r="B39" s="90"/>
      <c r="C39" s="90"/>
      <c r="D39" s="105"/>
      <c r="E39" s="95" t="s">
        <v>249</v>
      </c>
      <c r="F39" s="102">
        <v>1.59</v>
      </c>
    </row>
    <row r="40" spans="1:7" ht="21" customHeight="1">
      <c r="A40" s="93"/>
      <c r="B40" s="90"/>
      <c r="C40" s="90"/>
      <c r="D40" s="93"/>
      <c r="E40" s="95" t="s">
        <v>156</v>
      </c>
      <c r="F40" s="102">
        <v>7.1000000000000005</v>
      </c>
    </row>
    <row r="41" spans="1:7" ht="24" customHeight="1">
      <c r="A41" s="92" t="s">
        <v>191</v>
      </c>
      <c r="B41" s="86" t="s">
        <v>289</v>
      </c>
      <c r="C41" s="91"/>
      <c r="D41" s="107"/>
      <c r="E41" s="100"/>
      <c r="F41" s="100"/>
    </row>
    <row r="42" spans="1:7" ht="24" customHeight="1">
      <c r="A42" s="93" t="s">
        <v>192</v>
      </c>
      <c r="B42" s="87" t="s">
        <v>143</v>
      </c>
      <c r="C42" s="89" t="s">
        <v>142</v>
      </c>
      <c r="D42" s="103">
        <v>0.25</v>
      </c>
      <c r="E42" s="102">
        <v>18.93966</v>
      </c>
      <c r="F42" s="102">
        <v>4.7300000000000004</v>
      </c>
    </row>
    <row r="43" spans="1:7" ht="19.899999999999999" customHeight="1">
      <c r="A43" s="93"/>
      <c r="B43" s="90"/>
      <c r="C43" s="90"/>
      <c r="D43" s="104"/>
      <c r="E43" s="94" t="s">
        <v>155</v>
      </c>
      <c r="F43" s="102">
        <v>4.7300000000000004</v>
      </c>
    </row>
    <row r="44" spans="1:7" ht="19.899999999999999" customHeight="1">
      <c r="A44" s="93"/>
      <c r="B44" s="90"/>
      <c r="C44" s="90"/>
      <c r="D44" s="105"/>
      <c r="E44" s="95" t="s">
        <v>249</v>
      </c>
      <c r="F44" s="102">
        <v>1.36</v>
      </c>
    </row>
    <row r="45" spans="1:7" ht="21" customHeight="1">
      <c r="A45" s="93"/>
      <c r="B45" s="90"/>
      <c r="C45" s="90"/>
      <c r="D45" s="93"/>
      <c r="E45" s="95" t="s">
        <v>156</v>
      </c>
      <c r="F45" s="102">
        <v>6.0900000000000007</v>
      </c>
    </row>
    <row r="46" spans="1:7" ht="18" customHeight="1">
      <c r="A46" s="85">
        <v>2</v>
      </c>
      <c r="B46" s="85" t="s">
        <v>221</v>
      </c>
      <c r="C46" s="108"/>
    </row>
    <row r="47" spans="1:7" ht="24" customHeight="1">
      <c r="A47" s="92" t="s">
        <v>62</v>
      </c>
      <c r="B47" s="86" t="s">
        <v>220</v>
      </c>
      <c r="C47" s="91"/>
      <c r="D47" s="107"/>
      <c r="E47" s="100"/>
      <c r="F47" s="100"/>
    </row>
    <row r="48" spans="1:7" ht="21" customHeight="1">
      <c r="A48" s="93" t="s">
        <v>183</v>
      </c>
      <c r="B48" s="87" t="s">
        <v>222</v>
      </c>
      <c r="C48" s="89" t="s">
        <v>142</v>
      </c>
      <c r="D48" s="103">
        <v>30</v>
      </c>
      <c r="E48" s="102">
        <v>93.670259999999999</v>
      </c>
      <c r="F48" s="102">
        <v>2810.11</v>
      </c>
    </row>
    <row r="49" spans="1:7" ht="24" customHeight="1">
      <c r="A49" s="93" t="s">
        <v>184</v>
      </c>
      <c r="B49" s="87" t="s">
        <v>223</v>
      </c>
      <c r="C49" s="89" t="s">
        <v>142</v>
      </c>
      <c r="D49" s="103">
        <v>300</v>
      </c>
      <c r="E49" s="102">
        <v>17.723804999999999</v>
      </c>
      <c r="F49" s="102">
        <v>5317.14</v>
      </c>
    </row>
    <row r="50" spans="1:7" ht="19.899999999999999" customHeight="1">
      <c r="A50" s="93"/>
      <c r="B50" s="90"/>
      <c r="C50" s="90"/>
      <c r="D50" s="104"/>
      <c r="E50" s="94" t="s">
        <v>155</v>
      </c>
      <c r="F50" s="102">
        <v>8127.25</v>
      </c>
    </row>
    <row r="51" spans="1:7" ht="15">
      <c r="A51" s="93"/>
      <c r="B51" s="90"/>
      <c r="C51" s="90"/>
      <c r="D51" s="105"/>
      <c r="E51" s="95" t="s">
        <v>249</v>
      </c>
      <c r="F51" s="102">
        <v>2342.27</v>
      </c>
    </row>
    <row r="52" spans="1:7" ht="21" customHeight="1">
      <c r="A52" s="93"/>
      <c r="B52" s="90"/>
      <c r="C52" s="90"/>
      <c r="D52" s="93"/>
      <c r="E52" s="95" t="s">
        <v>156</v>
      </c>
      <c r="F52" s="102">
        <v>10469.52</v>
      </c>
    </row>
    <row r="53" spans="1:7" ht="18" customHeight="1">
      <c r="A53" s="85">
        <v>3</v>
      </c>
      <c r="B53" s="85" t="s">
        <v>293</v>
      </c>
      <c r="C53" s="108"/>
    </row>
    <row r="54" spans="1:7" ht="24" customHeight="1">
      <c r="A54" s="92" t="s">
        <v>52</v>
      </c>
      <c r="B54" s="86" t="s">
        <v>251</v>
      </c>
      <c r="C54" s="91"/>
      <c r="D54" s="107"/>
      <c r="E54" s="100"/>
      <c r="F54" s="100"/>
    </row>
    <row r="55" spans="1:7" ht="21" customHeight="1">
      <c r="A55" s="93" t="s">
        <v>185</v>
      </c>
      <c r="B55" s="87" t="s">
        <v>303</v>
      </c>
      <c r="C55" s="89" t="s">
        <v>305</v>
      </c>
      <c r="D55" s="103">
        <v>0.3</v>
      </c>
      <c r="E55" s="102">
        <v>3.8156099999999999</v>
      </c>
      <c r="F55" s="102">
        <v>1.1399999999999999</v>
      </c>
      <c r="G55" s="84"/>
    </row>
    <row r="56" spans="1:7" ht="21" customHeight="1">
      <c r="A56" s="93" t="s">
        <v>186</v>
      </c>
      <c r="B56" s="87" t="s">
        <v>304</v>
      </c>
      <c r="C56" s="89" t="s">
        <v>281</v>
      </c>
      <c r="D56" s="103">
        <v>1.25</v>
      </c>
      <c r="E56" s="102">
        <v>62.235959999999999</v>
      </c>
      <c r="F56" s="102">
        <v>77.790000000000006</v>
      </c>
      <c r="G56" s="84"/>
    </row>
    <row r="57" spans="1:7" ht="24" customHeight="1">
      <c r="A57" s="93" t="s">
        <v>306</v>
      </c>
      <c r="B57" s="87" t="s">
        <v>143</v>
      </c>
      <c r="C57" s="89" t="s">
        <v>142</v>
      </c>
      <c r="D57" s="103">
        <v>3</v>
      </c>
      <c r="E57" s="102">
        <v>18.93966</v>
      </c>
      <c r="F57" s="102">
        <v>56.82</v>
      </c>
      <c r="G57" s="84"/>
    </row>
    <row r="58" spans="1:7" ht="19.899999999999999" customHeight="1">
      <c r="A58" s="93"/>
      <c r="B58" s="90"/>
      <c r="C58" s="90"/>
      <c r="D58" s="104"/>
      <c r="E58" s="94" t="s">
        <v>155</v>
      </c>
      <c r="F58" s="102">
        <v>135.75</v>
      </c>
    </row>
    <row r="59" spans="1:7" ht="15">
      <c r="A59" s="93"/>
      <c r="B59" s="90"/>
      <c r="C59" s="90"/>
      <c r="D59" s="105"/>
      <c r="E59" s="95" t="s">
        <v>249</v>
      </c>
      <c r="F59" s="102">
        <v>39.119999999999997</v>
      </c>
    </row>
    <row r="60" spans="1:7" ht="21" customHeight="1">
      <c r="A60" s="93"/>
      <c r="B60" s="90"/>
      <c r="C60" s="90"/>
      <c r="D60" s="93"/>
      <c r="E60" s="95" t="s">
        <v>156</v>
      </c>
      <c r="F60" s="102">
        <v>174.87</v>
      </c>
    </row>
    <row r="61" spans="1:7" ht="24" customHeight="1">
      <c r="A61" s="92" t="s">
        <v>193</v>
      </c>
      <c r="B61" s="86" t="s">
        <v>295</v>
      </c>
      <c r="C61" s="91"/>
      <c r="D61" s="107"/>
      <c r="E61" s="100"/>
      <c r="F61" s="100"/>
    </row>
    <row r="62" spans="1:7" ht="21" customHeight="1">
      <c r="A62" s="93" t="s">
        <v>185</v>
      </c>
      <c r="B62" s="108" t="s">
        <v>312</v>
      </c>
      <c r="C62" s="89" t="s">
        <v>246</v>
      </c>
      <c r="D62" s="103">
        <v>6</v>
      </c>
      <c r="E62" s="102">
        <v>133.80336000000003</v>
      </c>
      <c r="F62" s="102">
        <v>802.82</v>
      </c>
      <c r="G62" s="84"/>
    </row>
    <row r="63" spans="1:7" ht="21" customHeight="1">
      <c r="A63" s="93" t="s">
        <v>186</v>
      </c>
      <c r="B63" s="87" t="s">
        <v>313</v>
      </c>
      <c r="C63" s="89" t="s">
        <v>246</v>
      </c>
      <c r="D63" s="103">
        <v>6</v>
      </c>
      <c r="E63" s="102">
        <v>5.6838749999999996</v>
      </c>
      <c r="F63" s="102">
        <v>34.1</v>
      </c>
      <c r="G63" s="84"/>
    </row>
    <row r="64" spans="1:7" ht="24" customHeight="1">
      <c r="A64" s="93" t="s">
        <v>306</v>
      </c>
      <c r="B64" s="87" t="s">
        <v>171</v>
      </c>
      <c r="C64" s="89" t="s">
        <v>281</v>
      </c>
      <c r="D64" s="103">
        <v>1</v>
      </c>
      <c r="E64" s="102">
        <v>921.90475500000002</v>
      </c>
      <c r="F64" s="102">
        <v>921.9</v>
      </c>
      <c r="G64" s="84"/>
    </row>
    <row r="65" spans="1:7" ht="19.899999999999999" customHeight="1">
      <c r="A65" s="93"/>
      <c r="B65" s="90"/>
      <c r="C65" s="90"/>
      <c r="D65" s="104"/>
      <c r="E65" s="94" t="s">
        <v>155</v>
      </c>
      <c r="F65" s="102">
        <v>1758.8200000000002</v>
      </c>
    </row>
    <row r="66" spans="1:7" ht="15">
      <c r="A66" s="93"/>
      <c r="B66" s="90"/>
      <c r="C66" s="90"/>
      <c r="D66" s="105"/>
      <c r="E66" s="95" t="s">
        <v>249</v>
      </c>
      <c r="F66" s="102">
        <v>506.89</v>
      </c>
    </row>
    <row r="67" spans="1:7" ht="21" customHeight="1">
      <c r="A67" s="93"/>
      <c r="B67" s="90"/>
      <c r="C67" s="90"/>
      <c r="D67" s="93"/>
      <c r="E67" s="95" t="s">
        <v>156</v>
      </c>
      <c r="F67" s="102">
        <v>2265.71</v>
      </c>
    </row>
    <row r="68" spans="1:7" ht="18" customHeight="1">
      <c r="A68" s="85">
        <v>4</v>
      </c>
      <c r="B68" s="85" t="s">
        <v>314</v>
      </c>
      <c r="C68" s="108"/>
    </row>
    <row r="69" spans="1:7" ht="30.6" customHeight="1">
      <c r="A69" s="92" t="s">
        <v>194</v>
      </c>
      <c r="B69" s="86" t="s">
        <v>253</v>
      </c>
      <c r="C69" s="91"/>
      <c r="D69" s="107"/>
      <c r="E69" s="100"/>
      <c r="F69" s="100"/>
    </row>
    <row r="70" spans="1:7" ht="21" customHeight="1">
      <c r="A70" s="93" t="s">
        <v>195</v>
      </c>
      <c r="B70" s="87" t="s">
        <v>151</v>
      </c>
      <c r="C70" s="89" t="s">
        <v>142</v>
      </c>
      <c r="D70" s="103">
        <v>1</v>
      </c>
      <c r="E70" s="102">
        <v>23.466989999999999</v>
      </c>
      <c r="F70" s="102">
        <v>23.47</v>
      </c>
      <c r="G70" s="84"/>
    </row>
    <row r="71" spans="1:7" ht="21" customHeight="1">
      <c r="A71" s="93" t="s">
        <v>315</v>
      </c>
      <c r="B71" s="87" t="s">
        <v>143</v>
      </c>
      <c r="C71" s="89" t="s">
        <v>142</v>
      </c>
      <c r="D71" s="103">
        <v>1</v>
      </c>
      <c r="E71" s="102">
        <v>18.93966</v>
      </c>
      <c r="F71" s="102">
        <v>18.940000000000001</v>
      </c>
      <c r="G71" s="84"/>
    </row>
    <row r="72" spans="1:7" ht="21" customHeight="1">
      <c r="A72" s="93" t="s">
        <v>316</v>
      </c>
      <c r="B72" s="87" t="s">
        <v>166</v>
      </c>
      <c r="C72" s="89" t="s">
        <v>205</v>
      </c>
      <c r="D72" s="103">
        <v>1.7000000000000001E-2</v>
      </c>
      <c r="E72" s="102">
        <v>463.22098500000004</v>
      </c>
      <c r="F72" s="102">
        <v>7.87</v>
      </c>
      <c r="G72" s="84"/>
    </row>
    <row r="73" spans="1:7" ht="24" customHeight="1">
      <c r="A73" s="93" t="s">
        <v>317</v>
      </c>
      <c r="B73" s="87" t="s">
        <v>167</v>
      </c>
      <c r="C73" s="89" t="s">
        <v>205</v>
      </c>
      <c r="D73" s="103">
        <v>0.1</v>
      </c>
      <c r="E73" s="102">
        <v>93.640605000000008</v>
      </c>
      <c r="F73" s="102">
        <v>9.36</v>
      </c>
      <c r="G73" s="84"/>
    </row>
    <row r="74" spans="1:7" ht="24" customHeight="1">
      <c r="A74" s="93" t="s">
        <v>318</v>
      </c>
      <c r="B74" s="87" t="s">
        <v>225</v>
      </c>
      <c r="C74" s="89" t="s">
        <v>202</v>
      </c>
      <c r="D74" s="103">
        <v>1</v>
      </c>
      <c r="E74" s="102">
        <v>74.186925000000002</v>
      </c>
      <c r="F74" s="102">
        <v>74.19</v>
      </c>
      <c r="G74" s="84"/>
    </row>
    <row r="75" spans="1:7" ht="19.899999999999999" customHeight="1">
      <c r="A75" s="93"/>
      <c r="B75" s="90"/>
      <c r="C75" s="90"/>
      <c r="D75" s="104"/>
      <c r="E75" s="94" t="s">
        <v>155</v>
      </c>
      <c r="F75" s="102">
        <v>133.82999999999998</v>
      </c>
    </row>
    <row r="76" spans="1:7" ht="15">
      <c r="A76" s="93"/>
      <c r="B76" s="90"/>
      <c r="C76" s="90"/>
      <c r="D76" s="105"/>
      <c r="E76" s="95" t="s">
        <v>249</v>
      </c>
      <c r="F76" s="102">
        <v>38.57</v>
      </c>
    </row>
    <row r="77" spans="1:7" ht="21" customHeight="1">
      <c r="A77" s="93"/>
      <c r="B77" s="90"/>
      <c r="C77" s="90"/>
      <c r="D77" s="93"/>
      <c r="E77" s="95" t="s">
        <v>156</v>
      </c>
      <c r="F77" s="102">
        <v>172.39999999999998</v>
      </c>
    </row>
    <row r="78" spans="1:7" ht="29.45" customHeight="1">
      <c r="A78" s="92" t="s">
        <v>255</v>
      </c>
      <c r="B78" s="86" t="s">
        <v>29</v>
      </c>
      <c r="C78" s="91"/>
      <c r="D78" s="107"/>
      <c r="E78" s="100"/>
      <c r="F78" s="100"/>
    </row>
    <row r="79" spans="1:7" ht="24" customHeight="1">
      <c r="A79" s="93" t="s">
        <v>256</v>
      </c>
      <c r="B79" s="87" t="s">
        <v>143</v>
      </c>
      <c r="C79" s="89" t="s">
        <v>142</v>
      </c>
      <c r="D79" s="103">
        <v>0.3</v>
      </c>
      <c r="E79" s="102">
        <v>18.93966</v>
      </c>
      <c r="F79" s="102">
        <v>5.68</v>
      </c>
      <c r="G79" s="84"/>
    </row>
    <row r="80" spans="1:7" ht="24" customHeight="1">
      <c r="A80" s="93" t="s">
        <v>257</v>
      </c>
      <c r="B80" s="87" t="s">
        <v>146</v>
      </c>
      <c r="C80" s="89" t="s">
        <v>142</v>
      </c>
      <c r="D80" s="103">
        <v>0.3</v>
      </c>
      <c r="E80" s="102">
        <v>19.344944999999999</v>
      </c>
      <c r="F80" s="102">
        <v>5.8</v>
      </c>
      <c r="G80" s="84"/>
    </row>
    <row r="81" spans="1:7" ht="24" customHeight="1">
      <c r="A81" s="93" t="s">
        <v>258</v>
      </c>
      <c r="B81" s="87" t="s">
        <v>168</v>
      </c>
      <c r="C81" s="89" t="s">
        <v>202</v>
      </c>
      <c r="D81" s="103">
        <v>1.05</v>
      </c>
      <c r="E81" s="102">
        <v>12.820845</v>
      </c>
      <c r="F81" s="102">
        <v>13.46</v>
      </c>
      <c r="G81" s="84"/>
    </row>
    <row r="82" spans="1:7" ht="24" customHeight="1">
      <c r="A82" s="93" t="s">
        <v>259</v>
      </c>
      <c r="B82" s="87" t="s">
        <v>169</v>
      </c>
      <c r="C82" s="89" t="s">
        <v>205</v>
      </c>
      <c r="D82" s="103">
        <v>0.05</v>
      </c>
      <c r="E82" s="102">
        <v>121.5855</v>
      </c>
      <c r="F82" s="102">
        <v>6.08</v>
      </c>
      <c r="G82" s="84"/>
    </row>
    <row r="83" spans="1:7" ht="19.899999999999999" customHeight="1">
      <c r="A83" s="93"/>
      <c r="B83" s="90"/>
      <c r="C83" s="90"/>
      <c r="D83" s="104"/>
      <c r="E83" s="94" t="s">
        <v>155</v>
      </c>
      <c r="F83" s="102">
        <v>31.020000000000003</v>
      </c>
    </row>
    <row r="84" spans="1:7" ht="19.899999999999999" customHeight="1">
      <c r="A84" s="93"/>
      <c r="B84" s="90"/>
      <c r="C84" s="90"/>
      <c r="D84" s="105"/>
      <c r="E84" s="95" t="s">
        <v>249</v>
      </c>
      <c r="F84" s="102">
        <v>8.94</v>
      </c>
    </row>
    <row r="85" spans="1:7" ht="21" customHeight="1">
      <c r="A85" s="93"/>
      <c r="B85" s="90"/>
      <c r="C85" s="90"/>
      <c r="D85" s="93"/>
      <c r="E85" s="95" t="s">
        <v>156</v>
      </c>
      <c r="F85" s="102">
        <v>39.96</v>
      </c>
    </row>
    <row r="86" spans="1:7" ht="21.6" customHeight="1">
      <c r="A86" s="92" t="s">
        <v>296</v>
      </c>
      <c r="B86" s="86" t="s">
        <v>254</v>
      </c>
      <c r="C86" s="91"/>
      <c r="D86" s="107"/>
      <c r="E86" s="100"/>
      <c r="F86" s="100"/>
    </row>
    <row r="87" spans="1:7" ht="19.899999999999999" customHeight="1">
      <c r="A87" s="93" t="s">
        <v>319</v>
      </c>
      <c r="B87" s="87" t="s">
        <v>145</v>
      </c>
      <c r="C87" s="89" t="s">
        <v>142</v>
      </c>
      <c r="D87" s="103">
        <v>0.6</v>
      </c>
      <c r="E87" s="102">
        <v>19.028625000000002</v>
      </c>
      <c r="F87" s="102">
        <v>11.42</v>
      </c>
      <c r="G87" s="84"/>
    </row>
    <row r="88" spans="1:7" ht="24" customHeight="1">
      <c r="A88" s="93" t="s">
        <v>320</v>
      </c>
      <c r="B88" s="87" t="s">
        <v>144</v>
      </c>
      <c r="C88" s="89" t="s">
        <v>142</v>
      </c>
      <c r="D88" s="103">
        <v>0.6</v>
      </c>
      <c r="E88" s="102">
        <v>23.625149999999998</v>
      </c>
      <c r="F88" s="102">
        <v>14.18</v>
      </c>
      <c r="G88" s="84"/>
    </row>
    <row r="89" spans="1:7" ht="19.899999999999999" customHeight="1">
      <c r="A89" s="93" t="s">
        <v>321</v>
      </c>
      <c r="B89" s="87" t="s">
        <v>167</v>
      </c>
      <c r="C89" s="89" t="s">
        <v>205</v>
      </c>
      <c r="D89" s="103">
        <v>0.01</v>
      </c>
      <c r="E89" s="102">
        <v>93.640605000000008</v>
      </c>
      <c r="F89" s="102">
        <v>0.94</v>
      </c>
      <c r="G89" s="84"/>
    </row>
    <row r="90" spans="1:7" ht="19.899999999999999" customHeight="1">
      <c r="A90" s="93" t="s">
        <v>322</v>
      </c>
      <c r="B90" s="87" t="s">
        <v>260</v>
      </c>
      <c r="C90" s="89" t="s">
        <v>228</v>
      </c>
      <c r="D90" s="103">
        <v>0.15</v>
      </c>
      <c r="E90" s="102">
        <v>54.911175</v>
      </c>
      <c r="F90" s="102">
        <v>8.24</v>
      </c>
      <c r="G90" s="84"/>
    </row>
    <row r="91" spans="1:7" ht="19.149999999999999" customHeight="1">
      <c r="A91" s="93" t="s">
        <v>323</v>
      </c>
      <c r="B91" s="87" t="s">
        <v>254</v>
      </c>
      <c r="C91" s="89" t="s">
        <v>202</v>
      </c>
      <c r="D91" s="103">
        <v>1.02</v>
      </c>
      <c r="E91" s="102">
        <v>177.13919999999999</v>
      </c>
      <c r="F91" s="102">
        <v>180.68</v>
      </c>
      <c r="G91" s="84"/>
    </row>
    <row r="92" spans="1:7" ht="19.899999999999999" customHeight="1">
      <c r="A92" s="93"/>
      <c r="B92" s="90"/>
      <c r="C92" s="90"/>
      <c r="D92" s="104"/>
      <c r="E92" s="94" t="s">
        <v>155</v>
      </c>
      <c r="F92" s="102">
        <v>215.46</v>
      </c>
    </row>
    <row r="93" spans="1:7" ht="19.899999999999999" customHeight="1">
      <c r="A93" s="93"/>
      <c r="B93" s="90"/>
      <c r="C93" s="90"/>
      <c r="D93" s="105"/>
      <c r="E93" s="95" t="s">
        <v>249</v>
      </c>
      <c r="F93" s="102">
        <v>62.1</v>
      </c>
    </row>
    <row r="94" spans="1:7" ht="21" customHeight="1">
      <c r="A94" s="93"/>
      <c r="B94" s="90"/>
      <c r="C94" s="90"/>
      <c r="D94" s="93"/>
      <c r="E94" s="95" t="s">
        <v>156</v>
      </c>
      <c r="F94" s="102">
        <v>277.56</v>
      </c>
    </row>
    <row r="95" spans="1:7" ht="24" customHeight="1">
      <c r="A95" s="92" t="s">
        <v>297</v>
      </c>
      <c r="B95" s="86" t="s">
        <v>30</v>
      </c>
      <c r="C95" s="91"/>
      <c r="D95" s="107"/>
      <c r="E95" s="100"/>
      <c r="F95" s="100"/>
    </row>
    <row r="96" spans="1:7" ht="24" customHeight="1">
      <c r="A96" s="93" t="s">
        <v>324</v>
      </c>
      <c r="B96" s="87" t="s">
        <v>143</v>
      </c>
      <c r="C96" s="89" t="s">
        <v>142</v>
      </c>
      <c r="D96" s="103">
        <v>1</v>
      </c>
      <c r="E96" s="102">
        <v>18.93966</v>
      </c>
      <c r="F96" s="102">
        <v>18.940000000000001</v>
      </c>
      <c r="G96" s="84"/>
    </row>
    <row r="97" spans="1:7" ht="19.899999999999999" customHeight="1">
      <c r="A97" s="93" t="s">
        <v>325</v>
      </c>
      <c r="B97" s="87" t="s">
        <v>167</v>
      </c>
      <c r="C97" s="89" t="s">
        <v>205</v>
      </c>
      <c r="D97" s="103">
        <v>0.23</v>
      </c>
      <c r="E97" s="102">
        <v>93.640605000000008</v>
      </c>
      <c r="F97" s="102">
        <v>21.54</v>
      </c>
      <c r="G97" s="84"/>
    </row>
    <row r="98" spans="1:7" ht="18" customHeight="1">
      <c r="A98" s="93"/>
      <c r="B98" s="90"/>
      <c r="C98" s="90"/>
      <c r="D98" s="104"/>
      <c r="E98" s="94" t="s">
        <v>155</v>
      </c>
      <c r="F98" s="102">
        <v>40.480000000000004</v>
      </c>
    </row>
    <row r="99" spans="1:7" ht="19.899999999999999" customHeight="1">
      <c r="A99" s="93"/>
      <c r="B99" s="90"/>
      <c r="C99" s="90"/>
      <c r="D99" s="105"/>
      <c r="E99" s="95" t="s">
        <v>249</v>
      </c>
      <c r="F99" s="102">
        <v>11.67</v>
      </c>
    </row>
    <row r="100" spans="1:7" ht="18.600000000000001" customHeight="1">
      <c r="A100" s="93"/>
      <c r="B100" s="90"/>
      <c r="C100" s="90"/>
      <c r="D100" s="93"/>
      <c r="E100" s="95" t="s">
        <v>156</v>
      </c>
      <c r="F100" s="102">
        <v>52.150000000000006</v>
      </c>
    </row>
    <row r="101" spans="1:7" ht="32.450000000000003" customHeight="1">
      <c r="A101" s="92" t="s">
        <v>299</v>
      </c>
      <c r="B101" s="86" t="str">
        <f>PLANILHA!B25</f>
        <v xml:space="preserve">GUIA (MEIO-FIO) CONCRETO, MOLDADA  IN LOCO  EM TRECHO RETO </v>
      </c>
      <c r="C101" s="91"/>
      <c r="D101" s="107"/>
      <c r="E101" s="100"/>
      <c r="F101" s="100"/>
    </row>
    <row r="102" spans="1:7" ht="30" customHeight="1">
      <c r="A102" s="93" t="s">
        <v>261</v>
      </c>
      <c r="B102" s="87" t="s">
        <v>272</v>
      </c>
      <c r="C102" s="89" t="s">
        <v>142</v>
      </c>
      <c r="D102" s="103">
        <v>0.124</v>
      </c>
      <c r="E102" s="102">
        <v>17.180129999999998</v>
      </c>
      <c r="F102" s="102">
        <v>2.13</v>
      </c>
      <c r="G102" s="84"/>
    </row>
    <row r="103" spans="1:7" ht="30" customHeight="1">
      <c r="A103" s="93" t="s">
        <v>262</v>
      </c>
      <c r="B103" s="87" t="s">
        <v>144</v>
      </c>
      <c r="C103" s="89" t="s">
        <v>142</v>
      </c>
      <c r="D103" s="103">
        <v>0.25800000000000001</v>
      </c>
      <c r="E103" s="102">
        <v>21.064934999999998</v>
      </c>
      <c r="F103" s="102">
        <v>5.43</v>
      </c>
      <c r="G103" s="84"/>
    </row>
    <row r="104" spans="1:7" ht="30" customHeight="1">
      <c r="A104" s="93" t="s">
        <v>263</v>
      </c>
      <c r="B104" s="87" t="s">
        <v>143</v>
      </c>
      <c r="C104" s="89" t="s">
        <v>142</v>
      </c>
      <c r="D104" s="103">
        <v>0.51600000000000001</v>
      </c>
      <c r="E104" s="102">
        <v>16.893464999999999</v>
      </c>
      <c r="F104" s="102">
        <v>8.7200000000000006</v>
      </c>
      <c r="G104" s="84"/>
    </row>
    <row r="105" spans="1:7" ht="25.5">
      <c r="A105" s="93" t="s">
        <v>264</v>
      </c>
      <c r="B105" s="87" t="s">
        <v>271</v>
      </c>
      <c r="C105" s="89" t="s">
        <v>326</v>
      </c>
      <c r="D105" s="103">
        <v>2E-3</v>
      </c>
      <c r="E105" s="102">
        <v>650.51208000000008</v>
      </c>
      <c r="F105" s="102">
        <v>1.3</v>
      </c>
      <c r="G105" s="84"/>
    </row>
    <row r="106" spans="1:7" ht="36.6" customHeight="1">
      <c r="A106" s="93" t="s">
        <v>265</v>
      </c>
      <c r="B106" s="87" t="s">
        <v>269</v>
      </c>
      <c r="C106" s="89" t="s">
        <v>147</v>
      </c>
      <c r="D106" s="103">
        <v>2.1000000000000001E-2</v>
      </c>
      <c r="E106" s="102">
        <v>21.282405000000001</v>
      </c>
      <c r="F106" s="102">
        <v>0.45</v>
      </c>
      <c r="G106" s="84"/>
    </row>
    <row r="107" spans="1:7" ht="30.6" customHeight="1">
      <c r="A107" s="93" t="s">
        <v>266</v>
      </c>
      <c r="B107" s="87" t="s">
        <v>270</v>
      </c>
      <c r="C107" s="89" t="s">
        <v>252</v>
      </c>
      <c r="D107" s="103">
        <v>0.10299999999999999</v>
      </c>
      <c r="E107" s="102">
        <v>4.9820400000000005</v>
      </c>
      <c r="F107" s="102">
        <v>0.51</v>
      </c>
      <c r="G107" s="84"/>
    </row>
    <row r="108" spans="1:7" ht="31.9" customHeight="1">
      <c r="A108" s="93" t="s">
        <v>267</v>
      </c>
      <c r="B108" s="87" t="s">
        <v>273</v>
      </c>
      <c r="C108" s="89" t="s">
        <v>326</v>
      </c>
      <c r="D108" s="103">
        <v>7.0000000000000001E-3</v>
      </c>
      <c r="E108" s="102">
        <v>88.965000000000003</v>
      </c>
      <c r="F108" s="102">
        <v>0.62</v>
      </c>
      <c r="G108" s="84"/>
    </row>
    <row r="109" spans="1:7" ht="33" customHeight="1">
      <c r="A109" s="93" t="s">
        <v>268</v>
      </c>
      <c r="B109" s="87" t="s">
        <v>274</v>
      </c>
      <c r="C109" s="89" t="s">
        <v>326</v>
      </c>
      <c r="D109" s="103">
        <v>0.03</v>
      </c>
      <c r="E109" s="102">
        <v>598.04250000000002</v>
      </c>
      <c r="F109" s="102">
        <v>17.940000000000001</v>
      </c>
      <c r="G109" s="84"/>
    </row>
    <row r="110" spans="1:7" ht="19.899999999999999" customHeight="1">
      <c r="A110" s="93"/>
      <c r="B110" s="90"/>
      <c r="C110" s="90"/>
      <c r="D110" s="104"/>
      <c r="E110" s="94" t="s">
        <v>155</v>
      </c>
      <c r="F110" s="102">
        <v>37.100000000000009</v>
      </c>
    </row>
    <row r="111" spans="1:7" ht="19.899999999999999" customHeight="1">
      <c r="A111" s="93"/>
      <c r="B111" s="90"/>
      <c r="C111" s="90"/>
      <c r="D111" s="105"/>
      <c r="E111" s="95" t="s">
        <v>249</v>
      </c>
      <c r="F111" s="102">
        <v>10.69</v>
      </c>
    </row>
    <row r="112" spans="1:7" ht="21" customHeight="1">
      <c r="A112" s="93"/>
      <c r="B112" s="90"/>
      <c r="C112" s="90"/>
      <c r="D112" s="93"/>
      <c r="E112" s="95" t="s">
        <v>156</v>
      </c>
      <c r="F112" s="102">
        <v>47.790000000000006</v>
      </c>
    </row>
    <row r="113" spans="1:7" ht="18" customHeight="1">
      <c r="A113" s="85">
        <v>5</v>
      </c>
      <c r="B113" s="85" t="s">
        <v>11</v>
      </c>
      <c r="C113" s="108"/>
    </row>
    <row r="114" spans="1:7" ht="30.6" customHeight="1">
      <c r="A114" s="92" t="s">
        <v>196</v>
      </c>
      <c r="B114" s="86" t="s">
        <v>12</v>
      </c>
      <c r="C114" s="91"/>
      <c r="D114" s="107"/>
      <c r="E114" s="100"/>
      <c r="F114" s="100"/>
    </row>
    <row r="115" spans="1:7" ht="24" customHeight="1">
      <c r="A115" s="93" t="s">
        <v>197</v>
      </c>
      <c r="B115" s="87" t="s">
        <v>143</v>
      </c>
      <c r="C115" s="89" t="s">
        <v>142</v>
      </c>
      <c r="D115" s="103">
        <v>0.72719999999999996</v>
      </c>
      <c r="E115" s="102">
        <v>16.893464999999999</v>
      </c>
      <c r="F115" s="102">
        <v>12.28</v>
      </c>
      <c r="G115" s="84"/>
    </row>
    <row r="116" spans="1:7" ht="24" customHeight="1">
      <c r="A116" s="93" t="s">
        <v>198</v>
      </c>
      <c r="B116" s="87" t="s">
        <v>146</v>
      </c>
      <c r="C116" s="89" t="s">
        <v>142</v>
      </c>
      <c r="D116" s="103">
        <v>0.18179999999999999</v>
      </c>
      <c r="E116" s="102">
        <v>17.239440000000002</v>
      </c>
      <c r="F116" s="102">
        <v>3.13</v>
      </c>
      <c r="G116" s="84"/>
    </row>
    <row r="117" spans="1:7" ht="36" customHeight="1">
      <c r="A117" s="93" t="s">
        <v>199</v>
      </c>
      <c r="B117" s="87" t="s">
        <v>280</v>
      </c>
      <c r="C117" s="89" t="s">
        <v>13</v>
      </c>
      <c r="D117" s="103">
        <v>1</v>
      </c>
      <c r="E117" s="102">
        <v>52.983600000000003</v>
      </c>
      <c r="F117" s="102">
        <v>52.98</v>
      </c>
      <c r="G117" s="84"/>
    </row>
    <row r="118" spans="1:7" ht="19.899999999999999" customHeight="1">
      <c r="A118" s="93"/>
      <c r="B118" s="90"/>
      <c r="C118" s="90"/>
      <c r="D118" s="104"/>
      <c r="E118" s="94" t="s">
        <v>155</v>
      </c>
      <c r="F118" s="102">
        <v>68.39</v>
      </c>
    </row>
    <row r="119" spans="1:7" ht="19.899999999999999" customHeight="1">
      <c r="A119" s="93"/>
      <c r="B119" s="90"/>
      <c r="C119" s="90"/>
      <c r="D119" s="105"/>
      <c r="E119" s="95" t="s">
        <v>249</v>
      </c>
      <c r="F119" s="102">
        <v>19.71</v>
      </c>
    </row>
    <row r="120" spans="1:7" ht="21" customHeight="1">
      <c r="A120" s="93"/>
      <c r="B120" s="90"/>
      <c r="C120" s="90"/>
      <c r="D120" s="93"/>
      <c r="E120" s="95" t="s">
        <v>156</v>
      </c>
      <c r="F120" s="102">
        <v>88.1</v>
      </c>
    </row>
    <row r="121" spans="1:7" ht="24" customHeight="1">
      <c r="A121" s="92" t="s">
        <v>200</v>
      </c>
      <c r="B121" s="86" t="s">
        <v>32</v>
      </c>
      <c r="C121" s="91"/>
      <c r="D121" s="107"/>
      <c r="E121" s="100"/>
      <c r="F121" s="100"/>
    </row>
    <row r="122" spans="1:7" ht="24" customHeight="1">
      <c r="A122" s="93" t="s">
        <v>201</v>
      </c>
      <c r="B122" s="87" t="s">
        <v>143</v>
      </c>
      <c r="C122" s="89" t="s">
        <v>142</v>
      </c>
      <c r="D122" s="103">
        <v>0.1018</v>
      </c>
      <c r="E122" s="102">
        <v>16.893464999999999</v>
      </c>
      <c r="F122" s="102">
        <v>1.72</v>
      </c>
      <c r="G122" s="113"/>
    </row>
    <row r="123" spans="1:7" ht="24" customHeight="1">
      <c r="A123" s="93" t="s">
        <v>226</v>
      </c>
      <c r="B123" s="87" t="s">
        <v>146</v>
      </c>
      <c r="C123" s="89" t="s">
        <v>142</v>
      </c>
      <c r="D123" s="103">
        <v>2.5499999999999998E-2</v>
      </c>
      <c r="E123" s="102">
        <v>17.239440000000002</v>
      </c>
      <c r="F123" s="102">
        <v>0.44</v>
      </c>
      <c r="G123" s="113"/>
    </row>
    <row r="124" spans="1:7" ht="36.6" customHeight="1">
      <c r="A124" s="93" t="s">
        <v>227</v>
      </c>
      <c r="B124" s="87" t="s">
        <v>153</v>
      </c>
      <c r="C124" s="89" t="s">
        <v>13</v>
      </c>
      <c r="D124" s="103">
        <v>1</v>
      </c>
      <c r="E124" s="102">
        <v>43.049174999999998</v>
      </c>
      <c r="F124" s="102">
        <v>43.05</v>
      </c>
      <c r="G124" s="114"/>
    </row>
    <row r="125" spans="1:7" ht="19.899999999999999" customHeight="1">
      <c r="A125" s="93"/>
      <c r="B125" s="90"/>
      <c r="C125" s="90"/>
      <c r="D125" s="104"/>
      <c r="E125" s="94" t="s">
        <v>155</v>
      </c>
      <c r="F125" s="102">
        <v>45.209999999999994</v>
      </c>
    </row>
    <row r="126" spans="1:7" ht="19.899999999999999" customHeight="1">
      <c r="A126" s="93"/>
      <c r="B126" s="90"/>
      <c r="C126" s="90"/>
      <c r="D126" s="105"/>
      <c r="E126" s="95" t="s">
        <v>249</v>
      </c>
      <c r="F126" s="102">
        <v>13.03</v>
      </c>
    </row>
    <row r="127" spans="1:7" ht="21" customHeight="1">
      <c r="A127" s="93"/>
      <c r="B127" s="90"/>
      <c r="C127" s="90"/>
      <c r="D127" s="93"/>
      <c r="E127" s="95" t="s">
        <v>156</v>
      </c>
      <c r="F127" s="102">
        <v>58.239999999999995</v>
      </c>
    </row>
    <row r="128" spans="1:7" ht="24" customHeight="1">
      <c r="A128" s="92" t="s">
        <v>302</v>
      </c>
      <c r="B128" s="86" t="s">
        <v>301</v>
      </c>
      <c r="C128" s="91"/>
      <c r="D128" s="107"/>
      <c r="E128" s="100"/>
      <c r="F128" s="100"/>
    </row>
    <row r="129" spans="1:7" ht="24" customHeight="1">
      <c r="A129" s="93" t="s">
        <v>327</v>
      </c>
      <c r="B129" s="87" t="s">
        <v>170</v>
      </c>
      <c r="C129" s="89" t="s">
        <v>281</v>
      </c>
      <c r="D129" s="103">
        <v>0.02</v>
      </c>
      <c r="E129" s="102">
        <v>75.75864</v>
      </c>
      <c r="F129" s="102">
        <v>1.52</v>
      </c>
      <c r="G129" s="113"/>
    </row>
    <row r="130" spans="1:7" ht="24" customHeight="1">
      <c r="A130" s="93" t="s">
        <v>328</v>
      </c>
      <c r="B130" s="87" t="s">
        <v>332</v>
      </c>
      <c r="C130" s="89" t="s">
        <v>281</v>
      </c>
      <c r="D130" s="103">
        <v>0.01</v>
      </c>
      <c r="E130" s="102">
        <v>986.34507000000008</v>
      </c>
      <c r="F130" s="102">
        <v>9.86</v>
      </c>
      <c r="G130" s="113"/>
    </row>
    <row r="131" spans="1:7" ht="24" customHeight="1">
      <c r="A131" s="93" t="s">
        <v>329</v>
      </c>
      <c r="B131" s="87" t="s">
        <v>333</v>
      </c>
      <c r="C131" s="89" t="s">
        <v>281</v>
      </c>
      <c r="D131" s="103">
        <v>0.18</v>
      </c>
      <c r="E131" s="102">
        <v>4339.1492550000003</v>
      </c>
      <c r="F131" s="102">
        <v>781.05</v>
      </c>
      <c r="G131" s="113"/>
    </row>
    <row r="132" spans="1:7" ht="27.6" customHeight="1">
      <c r="A132" s="93" t="s">
        <v>330</v>
      </c>
      <c r="B132" s="87" t="s">
        <v>334</v>
      </c>
      <c r="C132" s="89" t="s">
        <v>16</v>
      </c>
      <c r="D132" s="103">
        <v>6</v>
      </c>
      <c r="E132" s="102">
        <v>22.22148</v>
      </c>
      <c r="F132" s="102">
        <v>133.33000000000001</v>
      </c>
      <c r="G132" s="113"/>
    </row>
    <row r="133" spans="1:7" ht="21" customHeight="1">
      <c r="A133" s="93" t="s">
        <v>331</v>
      </c>
      <c r="B133" s="87" t="s">
        <v>335</v>
      </c>
      <c r="C133" s="89" t="s">
        <v>148</v>
      </c>
      <c r="D133" s="103">
        <v>1</v>
      </c>
      <c r="E133" s="102">
        <v>26.11617</v>
      </c>
      <c r="F133" s="102">
        <v>26.12</v>
      </c>
      <c r="G133" s="114"/>
    </row>
    <row r="134" spans="1:7" ht="19.899999999999999" customHeight="1">
      <c r="A134" s="93"/>
      <c r="B134" s="90"/>
      <c r="C134" s="90"/>
      <c r="D134" s="104"/>
      <c r="E134" s="94" t="s">
        <v>155</v>
      </c>
      <c r="F134" s="102">
        <v>951.88</v>
      </c>
    </row>
    <row r="135" spans="1:7" ht="19.899999999999999" customHeight="1">
      <c r="A135" s="93"/>
      <c r="B135" s="90"/>
      <c r="C135" s="90"/>
      <c r="D135" s="105"/>
      <c r="E135" s="95" t="s">
        <v>249</v>
      </c>
      <c r="F135" s="102">
        <v>274.33</v>
      </c>
    </row>
    <row r="136" spans="1:7" ht="21" customHeight="1">
      <c r="A136" s="93"/>
      <c r="B136" s="90"/>
      <c r="C136" s="90"/>
      <c r="D136" s="93"/>
      <c r="E136" s="95" t="s">
        <v>156</v>
      </c>
      <c r="F136" s="102">
        <v>1226.21</v>
      </c>
    </row>
    <row r="137" spans="1:7" ht="20.45" customHeight="1">
      <c r="A137" s="85">
        <v>6</v>
      </c>
      <c r="B137" s="85" t="s">
        <v>15</v>
      </c>
      <c r="C137" s="108"/>
    </row>
    <row r="138" spans="1:7" ht="48.6" customHeight="1">
      <c r="A138" s="92" t="s">
        <v>206</v>
      </c>
      <c r="B138" s="86" t="s">
        <v>341</v>
      </c>
      <c r="C138" s="91"/>
      <c r="D138" s="107"/>
      <c r="E138" s="100"/>
      <c r="F138" s="100"/>
    </row>
    <row r="139" spans="1:7" ht="51.6" customHeight="1">
      <c r="A139" s="93" t="s">
        <v>207</v>
      </c>
      <c r="B139" s="87" t="s">
        <v>352</v>
      </c>
      <c r="C139" s="89" t="s">
        <v>147</v>
      </c>
      <c r="D139" s="103">
        <v>0.111</v>
      </c>
      <c r="E139" s="102">
        <v>291.43945500000001</v>
      </c>
      <c r="F139" s="102">
        <v>32.35</v>
      </c>
      <c r="G139" s="114"/>
    </row>
    <row r="140" spans="1:7" ht="24" customHeight="1">
      <c r="A140" s="93" t="s">
        <v>208</v>
      </c>
      <c r="B140" s="87" t="s">
        <v>152</v>
      </c>
      <c r="C140" s="89" t="s">
        <v>142</v>
      </c>
      <c r="D140" s="103">
        <v>1.413</v>
      </c>
      <c r="E140" s="102">
        <v>17.545874999999999</v>
      </c>
      <c r="F140" s="102">
        <v>24.79</v>
      </c>
      <c r="G140" s="114"/>
    </row>
    <row r="141" spans="1:7" ht="24" customHeight="1">
      <c r="A141" s="93" t="s">
        <v>209</v>
      </c>
      <c r="B141" s="87" t="s">
        <v>150</v>
      </c>
      <c r="C141" s="89" t="s">
        <v>142</v>
      </c>
      <c r="D141" s="103">
        <v>4.593</v>
      </c>
      <c r="E141" s="102">
        <v>21.27252</v>
      </c>
      <c r="F141" s="102">
        <v>97.7</v>
      </c>
      <c r="G141" s="114"/>
    </row>
    <row r="142" spans="1:7" ht="22.9" customHeight="1">
      <c r="A142" s="93" t="s">
        <v>278</v>
      </c>
      <c r="B142" s="87" t="s">
        <v>353</v>
      </c>
      <c r="C142" s="89" t="s">
        <v>16</v>
      </c>
      <c r="D142" s="103">
        <v>9</v>
      </c>
      <c r="E142" s="102">
        <v>31.592460000000003</v>
      </c>
      <c r="F142" s="102">
        <v>284.33</v>
      </c>
      <c r="G142" s="114"/>
    </row>
    <row r="143" spans="1:7" ht="24" customHeight="1">
      <c r="A143" s="93" t="s">
        <v>279</v>
      </c>
      <c r="B143" s="87" t="s">
        <v>354</v>
      </c>
      <c r="C143" s="89" t="s">
        <v>13</v>
      </c>
      <c r="D143" s="103">
        <v>2</v>
      </c>
      <c r="E143" s="102">
        <v>92.770724999999999</v>
      </c>
      <c r="F143" s="102">
        <v>185.54</v>
      </c>
      <c r="G143" s="114"/>
    </row>
    <row r="144" spans="1:7" ht="43.15" customHeight="1">
      <c r="A144" s="93" t="s">
        <v>356</v>
      </c>
      <c r="B144" s="87" t="s">
        <v>355</v>
      </c>
      <c r="C144" s="89" t="s">
        <v>13</v>
      </c>
      <c r="D144" s="103">
        <v>1</v>
      </c>
      <c r="E144" s="102">
        <v>2110.1509499999997</v>
      </c>
      <c r="F144" s="102">
        <v>2110.15</v>
      </c>
      <c r="G144" s="114"/>
    </row>
    <row r="145" spans="1:7" ht="19.899999999999999" customHeight="1">
      <c r="A145" s="93"/>
      <c r="B145" s="90"/>
      <c r="C145" s="90"/>
      <c r="D145" s="104"/>
      <c r="E145" s="94" t="s">
        <v>155</v>
      </c>
      <c r="F145" s="102">
        <v>2734.86</v>
      </c>
    </row>
    <row r="146" spans="1:7" ht="19.899999999999999" customHeight="1">
      <c r="A146" s="93"/>
      <c r="B146" s="90"/>
      <c r="C146" s="90"/>
      <c r="D146" s="105"/>
      <c r="E146" s="95" t="s">
        <v>249</v>
      </c>
      <c r="F146" s="102">
        <v>788.19</v>
      </c>
    </row>
    <row r="147" spans="1:7" ht="21" customHeight="1">
      <c r="A147" s="93"/>
      <c r="B147" s="90"/>
      <c r="C147" s="90"/>
      <c r="D147" s="93"/>
      <c r="E147" s="95" t="s">
        <v>156</v>
      </c>
      <c r="F147" s="102">
        <v>3523.05</v>
      </c>
    </row>
    <row r="148" spans="1:7" ht="30.6" customHeight="1">
      <c r="A148" s="92" t="s">
        <v>210</v>
      </c>
      <c r="B148" s="86" t="s">
        <v>342</v>
      </c>
      <c r="C148" s="91"/>
      <c r="D148" s="107"/>
      <c r="E148" s="100"/>
      <c r="F148" s="100"/>
    </row>
    <row r="149" spans="1:7" ht="24" customHeight="1">
      <c r="A149" s="93" t="s">
        <v>211</v>
      </c>
      <c r="B149" s="87" t="s">
        <v>152</v>
      </c>
      <c r="C149" s="89" t="s">
        <v>142</v>
      </c>
      <c r="D149" s="103">
        <v>0.2</v>
      </c>
      <c r="E149" s="102">
        <v>18.435524999999998</v>
      </c>
      <c r="F149" s="102">
        <v>3.69</v>
      </c>
      <c r="G149" s="114"/>
    </row>
    <row r="150" spans="1:7" ht="24" customHeight="1">
      <c r="A150" s="93" t="s">
        <v>212</v>
      </c>
      <c r="B150" s="87" t="s">
        <v>150</v>
      </c>
      <c r="C150" s="89" t="s">
        <v>142</v>
      </c>
      <c r="D150" s="103">
        <v>0.2</v>
      </c>
      <c r="E150" s="102">
        <v>23.032050000000002</v>
      </c>
      <c r="F150" s="102">
        <v>4.6100000000000003</v>
      </c>
      <c r="G150" s="114"/>
    </row>
    <row r="151" spans="1:7" ht="30.6" customHeight="1">
      <c r="A151" s="93" t="s">
        <v>213</v>
      </c>
      <c r="B151" s="87" t="s">
        <v>357</v>
      </c>
      <c r="C151" s="89" t="s">
        <v>359</v>
      </c>
      <c r="D151" s="103">
        <v>1</v>
      </c>
      <c r="E151" s="102">
        <v>6.9195000000000002</v>
      </c>
      <c r="F151" s="102">
        <v>6.92</v>
      </c>
      <c r="G151" s="114"/>
    </row>
    <row r="152" spans="1:7" ht="19.899999999999999" customHeight="1">
      <c r="A152" s="93"/>
      <c r="B152" s="90"/>
      <c r="C152" s="90"/>
      <c r="D152" s="104"/>
      <c r="E152" s="94" t="s">
        <v>155</v>
      </c>
      <c r="F152" s="102">
        <v>15.22</v>
      </c>
    </row>
    <row r="153" spans="1:7" ht="19.899999999999999" customHeight="1">
      <c r="A153" s="93"/>
      <c r="B153" s="90"/>
      <c r="C153" s="90"/>
      <c r="D153" s="105"/>
      <c r="E153" s="95" t="s">
        <v>249</v>
      </c>
      <c r="F153" s="102">
        <v>4.3899999999999997</v>
      </c>
    </row>
    <row r="154" spans="1:7" ht="21" customHeight="1">
      <c r="A154" s="93"/>
      <c r="B154" s="90"/>
      <c r="C154" s="90"/>
      <c r="D154" s="93"/>
      <c r="E154" s="95" t="s">
        <v>156</v>
      </c>
      <c r="F154" s="102">
        <v>19.61</v>
      </c>
    </row>
    <row r="155" spans="1:7" ht="30.6" customHeight="1">
      <c r="A155" s="92" t="s">
        <v>214</v>
      </c>
      <c r="B155" s="86" t="s">
        <v>343</v>
      </c>
      <c r="C155" s="91"/>
      <c r="D155" s="107"/>
      <c r="E155" s="100"/>
      <c r="F155" s="100"/>
    </row>
    <row r="156" spans="1:7" ht="24" customHeight="1">
      <c r="A156" s="93" t="s">
        <v>215</v>
      </c>
      <c r="B156" s="87" t="s">
        <v>150</v>
      </c>
      <c r="C156" s="89" t="s">
        <v>142</v>
      </c>
      <c r="D156" s="103">
        <v>0.4</v>
      </c>
      <c r="E156" s="102">
        <v>23.032050000000002</v>
      </c>
      <c r="F156" s="102">
        <v>9.2100000000000009</v>
      </c>
      <c r="G156" s="114"/>
    </row>
    <row r="157" spans="1:7" ht="24" customHeight="1">
      <c r="A157" s="93" t="s">
        <v>229</v>
      </c>
      <c r="B157" s="87" t="s">
        <v>152</v>
      </c>
      <c r="C157" s="89" t="s">
        <v>142</v>
      </c>
      <c r="D157" s="103">
        <v>0.2</v>
      </c>
      <c r="E157" s="102">
        <v>18.435524999999998</v>
      </c>
      <c r="F157" s="102">
        <v>3.69</v>
      </c>
      <c r="G157" s="114"/>
    </row>
    <row r="158" spans="1:7" ht="30.6" customHeight="1">
      <c r="A158" s="93" t="s">
        <v>230</v>
      </c>
      <c r="B158" s="87" t="s">
        <v>386</v>
      </c>
      <c r="C158" s="89" t="s">
        <v>13</v>
      </c>
      <c r="D158" s="103">
        <v>1</v>
      </c>
      <c r="E158" s="102">
        <v>6.9689249999999996</v>
      </c>
      <c r="F158" s="102">
        <v>6.97</v>
      </c>
      <c r="G158" s="114"/>
    </row>
    <row r="159" spans="1:7" ht="19.899999999999999" customHeight="1">
      <c r="A159" s="93"/>
      <c r="B159" s="90"/>
      <c r="C159" s="90"/>
      <c r="D159" s="104"/>
      <c r="E159" s="94" t="s">
        <v>155</v>
      </c>
      <c r="F159" s="102">
        <v>19.87</v>
      </c>
    </row>
    <row r="160" spans="1:7" ht="19.899999999999999" customHeight="1">
      <c r="A160" s="93"/>
      <c r="B160" s="90"/>
      <c r="C160" s="90"/>
      <c r="D160" s="105"/>
      <c r="E160" s="95" t="s">
        <v>249</v>
      </c>
      <c r="F160" s="102">
        <v>5.73</v>
      </c>
    </row>
    <row r="161" spans="1:7" ht="21" customHeight="1">
      <c r="A161" s="93"/>
      <c r="B161" s="90"/>
      <c r="C161" s="90"/>
      <c r="D161" s="93"/>
      <c r="E161" s="95" t="s">
        <v>156</v>
      </c>
      <c r="F161" s="102">
        <v>25.6</v>
      </c>
    </row>
    <row r="162" spans="1:7" ht="30.6" customHeight="1">
      <c r="A162" s="92" t="s">
        <v>216</v>
      </c>
      <c r="B162" s="86" t="s">
        <v>344</v>
      </c>
      <c r="C162" s="91"/>
      <c r="D162" s="107"/>
      <c r="E162" s="100"/>
      <c r="F162" s="100"/>
    </row>
    <row r="163" spans="1:7" ht="24" customHeight="1">
      <c r="A163" s="93" t="s">
        <v>217</v>
      </c>
      <c r="B163" s="87" t="s">
        <v>152</v>
      </c>
      <c r="C163" s="89" t="s">
        <v>142</v>
      </c>
      <c r="D163" s="103">
        <v>0.05</v>
      </c>
      <c r="E163" s="102">
        <v>18.435524999999998</v>
      </c>
      <c r="F163" s="102">
        <v>0.92</v>
      </c>
      <c r="G163" s="114"/>
    </row>
    <row r="164" spans="1:7" ht="24" customHeight="1">
      <c r="A164" s="93" t="s">
        <v>231</v>
      </c>
      <c r="B164" s="87" t="s">
        <v>150</v>
      </c>
      <c r="C164" s="89" t="s">
        <v>142</v>
      </c>
      <c r="D164" s="103">
        <v>0.1</v>
      </c>
      <c r="E164" s="102">
        <v>23.032050000000002</v>
      </c>
      <c r="F164" s="102">
        <v>2.2999999999999998</v>
      </c>
      <c r="G164" s="114"/>
    </row>
    <row r="165" spans="1:7" ht="30.6" customHeight="1">
      <c r="A165" s="93" t="s">
        <v>232</v>
      </c>
      <c r="B165" s="87" t="s">
        <v>358</v>
      </c>
      <c r="C165" s="89" t="s">
        <v>13</v>
      </c>
      <c r="D165" s="103">
        <v>1</v>
      </c>
      <c r="E165" s="102">
        <v>9.2227049999999995</v>
      </c>
      <c r="F165" s="102">
        <v>9.2200000000000006</v>
      </c>
      <c r="G165" s="114"/>
    </row>
    <row r="166" spans="1:7" ht="19.899999999999999" customHeight="1">
      <c r="A166" s="93"/>
      <c r="B166" s="90"/>
      <c r="C166" s="90"/>
      <c r="D166" s="104"/>
      <c r="E166" s="94" t="s">
        <v>155</v>
      </c>
      <c r="F166" s="102">
        <v>12.440000000000001</v>
      </c>
    </row>
    <row r="167" spans="1:7" ht="19.899999999999999" customHeight="1">
      <c r="A167" s="93"/>
      <c r="B167" s="90"/>
      <c r="C167" s="90"/>
      <c r="D167" s="105"/>
      <c r="E167" s="95" t="s">
        <v>249</v>
      </c>
      <c r="F167" s="102">
        <v>3.59</v>
      </c>
    </row>
    <row r="168" spans="1:7" ht="21" customHeight="1">
      <c r="A168" s="93"/>
      <c r="B168" s="90"/>
      <c r="C168" s="90"/>
      <c r="D168" s="93"/>
      <c r="E168" s="95" t="s">
        <v>156</v>
      </c>
      <c r="F168" s="102">
        <v>16.03</v>
      </c>
    </row>
    <row r="169" spans="1:7" ht="30.6" customHeight="1">
      <c r="A169" s="92" t="s">
        <v>276</v>
      </c>
      <c r="B169" s="86" t="s">
        <v>345</v>
      </c>
      <c r="C169" s="91"/>
      <c r="D169" s="107"/>
      <c r="E169" s="100"/>
      <c r="F169" s="100"/>
    </row>
    <row r="170" spans="1:7" ht="24" customHeight="1">
      <c r="A170" s="93" t="s">
        <v>282</v>
      </c>
      <c r="B170" s="87" t="s">
        <v>150</v>
      </c>
      <c r="C170" s="89" t="s">
        <v>142</v>
      </c>
      <c r="D170" s="103">
        <v>0.9</v>
      </c>
      <c r="E170" s="102">
        <v>23.032050000000002</v>
      </c>
      <c r="F170" s="102">
        <v>20.73</v>
      </c>
      <c r="G170" s="114"/>
    </row>
    <row r="171" spans="1:7" ht="24" customHeight="1">
      <c r="A171" s="93" t="s">
        <v>283</v>
      </c>
      <c r="B171" s="87" t="s">
        <v>152</v>
      </c>
      <c r="C171" s="89" t="s">
        <v>142</v>
      </c>
      <c r="D171" s="103">
        <v>0.9</v>
      </c>
      <c r="E171" s="102">
        <v>18.435524999999998</v>
      </c>
      <c r="F171" s="102">
        <v>16.59</v>
      </c>
      <c r="G171" s="114"/>
    </row>
    <row r="172" spans="1:7" ht="30.6" customHeight="1">
      <c r="A172" s="93" t="s">
        <v>284</v>
      </c>
      <c r="B172" s="87" t="s">
        <v>360</v>
      </c>
      <c r="C172" s="89" t="s">
        <v>13</v>
      </c>
      <c r="D172" s="103">
        <v>1</v>
      </c>
      <c r="E172" s="102">
        <v>300.98836499999999</v>
      </c>
      <c r="F172" s="102">
        <v>300.99</v>
      </c>
      <c r="G172" s="114"/>
    </row>
    <row r="173" spans="1:7" ht="19.899999999999999" customHeight="1">
      <c r="A173" s="93"/>
      <c r="B173" s="90"/>
      <c r="C173" s="90"/>
      <c r="D173" s="104"/>
      <c r="E173" s="94" t="s">
        <v>155</v>
      </c>
      <c r="F173" s="102">
        <v>338.31</v>
      </c>
    </row>
    <row r="174" spans="1:7" ht="19.899999999999999" customHeight="1">
      <c r="A174" s="93"/>
      <c r="B174" s="90"/>
      <c r="C174" s="90"/>
      <c r="D174" s="105"/>
      <c r="E174" s="95" t="s">
        <v>249</v>
      </c>
      <c r="F174" s="102">
        <v>97.5</v>
      </c>
    </row>
    <row r="175" spans="1:7" ht="21" customHeight="1">
      <c r="A175" s="93"/>
      <c r="B175" s="90"/>
      <c r="C175" s="90"/>
      <c r="D175" s="93"/>
      <c r="E175" s="95" t="s">
        <v>156</v>
      </c>
      <c r="F175" s="102">
        <v>435.81</v>
      </c>
    </row>
    <row r="176" spans="1:7" ht="30.6" customHeight="1">
      <c r="A176" s="92" t="s">
        <v>277</v>
      </c>
      <c r="B176" s="86" t="s">
        <v>346</v>
      </c>
      <c r="C176" s="91"/>
      <c r="D176" s="107"/>
      <c r="E176" s="100"/>
      <c r="F176" s="100"/>
    </row>
    <row r="177" spans="1:7" ht="24" customHeight="1">
      <c r="A177" s="93" t="s">
        <v>285</v>
      </c>
      <c r="B177" s="87" t="s">
        <v>150</v>
      </c>
      <c r="C177" s="89" t="s">
        <v>142</v>
      </c>
      <c r="D177" s="103">
        <v>0.12</v>
      </c>
      <c r="E177" s="102">
        <v>23.032050000000002</v>
      </c>
      <c r="F177" s="102">
        <v>2.76</v>
      </c>
      <c r="G177" s="114"/>
    </row>
    <row r="178" spans="1:7" ht="24" customHeight="1">
      <c r="A178" s="93" t="s">
        <v>286</v>
      </c>
      <c r="B178" s="87" t="s">
        <v>152</v>
      </c>
      <c r="C178" s="89" t="s">
        <v>142</v>
      </c>
      <c r="D178" s="103">
        <v>0.12</v>
      </c>
      <c r="E178" s="102">
        <v>18.435524999999998</v>
      </c>
      <c r="F178" s="102">
        <v>2.21</v>
      </c>
      <c r="G178" s="114"/>
    </row>
    <row r="179" spans="1:7" ht="30.6" customHeight="1">
      <c r="A179" s="93" t="s">
        <v>287</v>
      </c>
      <c r="B179" s="87" t="s">
        <v>361</v>
      </c>
      <c r="C179" s="89" t="s">
        <v>16</v>
      </c>
      <c r="D179" s="103">
        <v>0.05</v>
      </c>
      <c r="E179" s="102">
        <v>1.789185</v>
      </c>
      <c r="F179" s="102">
        <v>0.09</v>
      </c>
      <c r="G179" s="114"/>
    </row>
    <row r="180" spans="1:7" ht="30.6" customHeight="1">
      <c r="A180" s="93" t="s">
        <v>288</v>
      </c>
      <c r="B180" s="87" t="s">
        <v>362</v>
      </c>
      <c r="C180" s="89" t="s">
        <v>16</v>
      </c>
      <c r="D180" s="103">
        <v>1.02</v>
      </c>
      <c r="E180" s="102">
        <v>5.5158300000000002</v>
      </c>
      <c r="F180" s="102">
        <v>5.63</v>
      </c>
      <c r="G180" s="114"/>
    </row>
    <row r="181" spans="1:7" ht="19.899999999999999" customHeight="1">
      <c r="A181" s="93"/>
      <c r="B181" s="90"/>
      <c r="C181" s="90"/>
      <c r="D181" s="104"/>
      <c r="E181" s="94" t="s">
        <v>155</v>
      </c>
      <c r="F181" s="102">
        <v>10.69</v>
      </c>
    </row>
    <row r="182" spans="1:7" ht="19.899999999999999" customHeight="1">
      <c r="A182" s="93"/>
      <c r="B182" s="90"/>
      <c r="C182" s="90"/>
      <c r="D182" s="105"/>
      <c r="E182" s="95" t="s">
        <v>249</v>
      </c>
      <c r="F182" s="102">
        <v>3.08</v>
      </c>
    </row>
    <row r="183" spans="1:7" ht="21" customHeight="1">
      <c r="A183" s="93"/>
      <c r="B183" s="90"/>
      <c r="C183" s="90"/>
      <c r="D183" s="93"/>
      <c r="E183" s="95" t="s">
        <v>156</v>
      </c>
      <c r="F183" s="102">
        <v>13.77</v>
      </c>
    </row>
    <row r="184" spans="1:7" ht="30.6" customHeight="1">
      <c r="A184" s="92" t="s">
        <v>336</v>
      </c>
      <c r="B184" s="86" t="s">
        <v>347</v>
      </c>
      <c r="C184" s="91"/>
      <c r="D184" s="107"/>
      <c r="E184" s="100"/>
      <c r="F184" s="100"/>
    </row>
    <row r="185" spans="1:7" ht="60" customHeight="1">
      <c r="A185" s="93" t="s">
        <v>365</v>
      </c>
      <c r="B185" s="87" t="s">
        <v>352</v>
      </c>
      <c r="C185" s="89" t="s">
        <v>147</v>
      </c>
      <c r="D185" s="103">
        <v>0.23880000000000001</v>
      </c>
      <c r="E185" s="102">
        <v>291.43945500000001</v>
      </c>
      <c r="F185" s="102">
        <v>69.599999999999994</v>
      </c>
      <c r="G185" s="114"/>
    </row>
    <row r="186" spans="1:7" ht="24" customHeight="1">
      <c r="A186" s="93" t="s">
        <v>366</v>
      </c>
      <c r="B186" s="87" t="s">
        <v>152</v>
      </c>
      <c r="C186" s="89" t="s">
        <v>142</v>
      </c>
      <c r="D186" s="103">
        <v>0.23810000000000001</v>
      </c>
      <c r="E186" s="102">
        <v>17.545874999999999</v>
      </c>
      <c r="F186" s="102">
        <v>4.18</v>
      </c>
      <c r="G186" s="114"/>
    </row>
    <row r="187" spans="1:7" ht="30.6" customHeight="1">
      <c r="A187" s="93" t="s">
        <v>367</v>
      </c>
      <c r="B187" s="87" t="s">
        <v>150</v>
      </c>
      <c r="C187" s="89" t="s">
        <v>142</v>
      </c>
      <c r="D187" s="103">
        <v>0.23810000000000001</v>
      </c>
      <c r="E187" s="102">
        <v>21.27252</v>
      </c>
      <c r="F187" s="102">
        <v>5.0599999999999996</v>
      </c>
      <c r="G187" s="114"/>
    </row>
    <row r="188" spans="1:7" ht="30.6" customHeight="1">
      <c r="A188" s="93" t="s">
        <v>368</v>
      </c>
      <c r="B188" s="87" t="s">
        <v>363</v>
      </c>
      <c r="C188" s="89" t="s">
        <v>13</v>
      </c>
      <c r="D188" s="103">
        <v>1.4E-2</v>
      </c>
      <c r="E188" s="102">
        <v>5.2291650000000001</v>
      </c>
      <c r="F188" s="102">
        <v>7.0000000000000007E-2</v>
      </c>
      <c r="G188" s="114"/>
    </row>
    <row r="189" spans="1:7" ht="30.6" customHeight="1">
      <c r="A189" s="93" t="s">
        <v>369</v>
      </c>
      <c r="B189" s="87" t="s">
        <v>364</v>
      </c>
      <c r="C189" s="89" t="s">
        <v>13</v>
      </c>
      <c r="D189" s="103">
        <v>1</v>
      </c>
      <c r="E189" s="102">
        <v>612.07920000000001</v>
      </c>
      <c r="F189" s="102">
        <v>612.08000000000004</v>
      </c>
      <c r="G189" s="114"/>
    </row>
    <row r="190" spans="1:7" ht="19.899999999999999" customHeight="1">
      <c r="A190" s="93"/>
      <c r="B190" s="90"/>
      <c r="C190" s="90"/>
      <c r="D190" s="104"/>
      <c r="E190" s="94" t="s">
        <v>155</v>
      </c>
      <c r="F190" s="102">
        <v>690.99</v>
      </c>
    </row>
    <row r="191" spans="1:7" ht="19.899999999999999" customHeight="1">
      <c r="A191" s="93"/>
      <c r="B191" s="90"/>
      <c r="C191" s="90"/>
      <c r="D191" s="105"/>
      <c r="E191" s="95" t="s">
        <v>249</v>
      </c>
      <c r="F191" s="102">
        <v>199.14</v>
      </c>
    </row>
    <row r="192" spans="1:7" ht="21" customHeight="1">
      <c r="A192" s="93"/>
      <c r="B192" s="90"/>
      <c r="C192" s="90"/>
      <c r="D192" s="93"/>
      <c r="E192" s="95" t="s">
        <v>156</v>
      </c>
      <c r="F192" s="102">
        <v>890.13</v>
      </c>
    </row>
    <row r="193" spans="1:7" ht="27.6" customHeight="1">
      <c r="A193" s="92" t="s">
        <v>337</v>
      </c>
      <c r="B193" s="86" t="s">
        <v>348</v>
      </c>
      <c r="C193" s="91"/>
      <c r="D193" s="107"/>
      <c r="E193" s="100"/>
      <c r="F193" s="100"/>
    </row>
    <row r="194" spans="1:7" ht="24" customHeight="1">
      <c r="A194" s="93" t="s">
        <v>371</v>
      </c>
      <c r="B194" s="87" t="s">
        <v>150</v>
      </c>
      <c r="C194" s="89" t="s">
        <v>142</v>
      </c>
      <c r="D194" s="103">
        <v>1.2</v>
      </c>
      <c r="E194" s="102">
        <v>23.032050000000002</v>
      </c>
      <c r="F194" s="102">
        <v>27.64</v>
      </c>
      <c r="G194" s="114"/>
    </row>
    <row r="195" spans="1:7" ht="24" customHeight="1">
      <c r="A195" s="93" t="s">
        <v>372</v>
      </c>
      <c r="B195" s="87" t="s">
        <v>152</v>
      </c>
      <c r="C195" s="89" t="s">
        <v>142</v>
      </c>
      <c r="D195" s="103">
        <v>0.6</v>
      </c>
      <c r="E195" s="102">
        <v>18.435524999999998</v>
      </c>
      <c r="F195" s="102">
        <v>11.06</v>
      </c>
      <c r="G195" s="114"/>
    </row>
    <row r="196" spans="1:7" ht="30.6" customHeight="1">
      <c r="A196" s="93" t="s">
        <v>373</v>
      </c>
      <c r="B196" s="87" t="s">
        <v>370</v>
      </c>
      <c r="C196" s="89" t="s">
        <v>13</v>
      </c>
      <c r="D196" s="103">
        <v>1</v>
      </c>
      <c r="E196" s="102">
        <v>267.14212500000002</v>
      </c>
      <c r="F196" s="102">
        <v>267.14</v>
      </c>
      <c r="G196" s="114"/>
    </row>
    <row r="197" spans="1:7" ht="19.899999999999999" customHeight="1">
      <c r="A197" s="93"/>
      <c r="B197" s="90"/>
      <c r="C197" s="90"/>
      <c r="D197" s="104"/>
      <c r="E197" s="94" t="s">
        <v>155</v>
      </c>
      <c r="F197" s="102">
        <v>305.83999999999997</v>
      </c>
    </row>
    <row r="198" spans="1:7" ht="19.899999999999999" customHeight="1">
      <c r="A198" s="93"/>
      <c r="B198" s="90"/>
      <c r="C198" s="90"/>
      <c r="D198" s="105"/>
      <c r="E198" s="95" t="s">
        <v>249</v>
      </c>
      <c r="F198" s="102">
        <v>88.14</v>
      </c>
    </row>
    <row r="199" spans="1:7" ht="21" customHeight="1">
      <c r="A199" s="93"/>
      <c r="B199" s="90"/>
      <c r="C199" s="90"/>
      <c r="D199" s="93"/>
      <c r="E199" s="95" t="s">
        <v>156</v>
      </c>
      <c r="F199" s="102">
        <v>393.97999999999996</v>
      </c>
    </row>
    <row r="200" spans="1:7" ht="27.6" customHeight="1">
      <c r="A200" s="92" t="s">
        <v>338</v>
      </c>
      <c r="B200" s="86" t="s">
        <v>349</v>
      </c>
      <c r="C200" s="91"/>
      <c r="D200" s="107"/>
      <c r="E200" s="100"/>
      <c r="F200" s="100"/>
    </row>
    <row r="201" spans="1:7" ht="24" customHeight="1">
      <c r="A201" s="93" t="s">
        <v>374</v>
      </c>
      <c r="B201" s="87" t="s">
        <v>152</v>
      </c>
      <c r="C201" s="89" t="s">
        <v>142</v>
      </c>
      <c r="D201" s="103">
        <v>1</v>
      </c>
      <c r="E201" s="102">
        <v>18.435524999999998</v>
      </c>
      <c r="F201" s="102">
        <v>18.440000000000001</v>
      </c>
      <c r="G201" s="114"/>
    </row>
    <row r="202" spans="1:7" ht="24" customHeight="1">
      <c r="A202" s="93" t="s">
        <v>375</v>
      </c>
      <c r="B202" s="87" t="s">
        <v>150</v>
      </c>
      <c r="C202" s="89" t="s">
        <v>142</v>
      </c>
      <c r="D202" s="103">
        <v>2</v>
      </c>
      <c r="E202" s="102">
        <v>23.032050000000002</v>
      </c>
      <c r="F202" s="102">
        <v>46.06</v>
      </c>
      <c r="G202" s="114"/>
    </row>
    <row r="203" spans="1:7" ht="30.6" customHeight="1">
      <c r="A203" s="93" t="s">
        <v>376</v>
      </c>
      <c r="B203" s="87" t="s">
        <v>377</v>
      </c>
      <c r="C203" s="89" t="s">
        <v>13</v>
      </c>
      <c r="D203" s="103">
        <v>1</v>
      </c>
      <c r="E203" s="102">
        <v>34.874279999999999</v>
      </c>
      <c r="F203" s="102">
        <v>34.869999999999997</v>
      </c>
      <c r="G203" s="114"/>
    </row>
    <row r="204" spans="1:7" ht="19.899999999999999" customHeight="1">
      <c r="A204" s="93"/>
      <c r="B204" s="90"/>
      <c r="C204" s="90"/>
      <c r="D204" s="104"/>
      <c r="E204" s="94" t="s">
        <v>155</v>
      </c>
      <c r="F204" s="102">
        <v>99.37</v>
      </c>
    </row>
    <row r="205" spans="1:7" ht="19.899999999999999" customHeight="1">
      <c r="A205" s="93"/>
      <c r="B205" s="90"/>
      <c r="C205" s="90"/>
      <c r="D205" s="105"/>
      <c r="E205" s="95" t="s">
        <v>249</v>
      </c>
      <c r="F205" s="102">
        <v>28.64</v>
      </c>
    </row>
    <row r="206" spans="1:7" ht="21" customHeight="1">
      <c r="A206" s="93"/>
      <c r="B206" s="90"/>
      <c r="C206" s="90"/>
      <c r="D206" s="93"/>
      <c r="E206" s="95" t="s">
        <v>156</v>
      </c>
      <c r="F206" s="102">
        <v>128.01</v>
      </c>
    </row>
    <row r="207" spans="1:7" ht="30.6" customHeight="1">
      <c r="A207" s="92" t="s">
        <v>339</v>
      </c>
      <c r="B207" s="86" t="s">
        <v>350</v>
      </c>
      <c r="C207" s="91"/>
      <c r="D207" s="107"/>
      <c r="E207" s="100"/>
      <c r="F207" s="100"/>
    </row>
    <row r="208" spans="1:7" ht="25.9" customHeight="1">
      <c r="A208" s="93" t="s">
        <v>378</v>
      </c>
      <c r="B208" s="87" t="s">
        <v>172</v>
      </c>
      <c r="C208" s="89" t="s">
        <v>281</v>
      </c>
      <c r="D208" s="103">
        <v>1.7999999999999999E-2</v>
      </c>
      <c r="E208" s="102">
        <v>879.26086499999997</v>
      </c>
      <c r="F208" s="102">
        <v>15.83</v>
      </c>
      <c r="G208" s="114"/>
    </row>
    <row r="209" spans="1:7" ht="31.9" customHeight="1">
      <c r="A209" s="93" t="s">
        <v>379</v>
      </c>
      <c r="B209" s="87" t="s">
        <v>31</v>
      </c>
      <c r="C209" s="89" t="s">
        <v>281</v>
      </c>
      <c r="D209" s="103">
        <v>2.5000000000000001E-2</v>
      </c>
      <c r="E209" s="102">
        <v>3758.2967699999999</v>
      </c>
      <c r="F209" s="102">
        <v>93.96</v>
      </c>
      <c r="G209" s="114"/>
    </row>
    <row r="210" spans="1:7" ht="24" customHeight="1">
      <c r="A210" s="93" t="s">
        <v>380</v>
      </c>
      <c r="B210" s="87" t="s">
        <v>175</v>
      </c>
      <c r="C210" s="89" t="s">
        <v>246</v>
      </c>
      <c r="D210" s="103">
        <v>0.56999999999999995</v>
      </c>
      <c r="E210" s="102">
        <v>13.493025000000001</v>
      </c>
      <c r="F210" s="102">
        <v>7.69</v>
      </c>
      <c r="G210" s="114"/>
    </row>
    <row r="211" spans="1:7" ht="24" customHeight="1">
      <c r="A211" s="93" t="s">
        <v>381</v>
      </c>
      <c r="B211" s="87" t="s">
        <v>170</v>
      </c>
      <c r="C211" s="89" t="s">
        <v>281</v>
      </c>
      <c r="D211" s="103">
        <v>0.15</v>
      </c>
      <c r="E211" s="102">
        <v>73.386240000000001</v>
      </c>
      <c r="F211" s="102">
        <v>11.01</v>
      </c>
      <c r="G211" s="114"/>
    </row>
    <row r="212" spans="1:7" ht="30.6" customHeight="1">
      <c r="A212" s="93" t="s">
        <v>382</v>
      </c>
      <c r="B212" s="87" t="s">
        <v>173</v>
      </c>
      <c r="C212" s="89" t="s">
        <v>246</v>
      </c>
      <c r="D212" s="103">
        <v>0.54</v>
      </c>
      <c r="E212" s="102">
        <v>142.63066499999999</v>
      </c>
      <c r="F212" s="102">
        <v>77.02</v>
      </c>
      <c r="G212" s="114"/>
    </row>
    <row r="213" spans="1:7" ht="30.6" customHeight="1">
      <c r="A213" s="93" t="s">
        <v>383</v>
      </c>
      <c r="B213" s="87" t="s">
        <v>176</v>
      </c>
      <c r="C213" s="89" t="s">
        <v>246</v>
      </c>
      <c r="D213" s="103">
        <v>0.09</v>
      </c>
      <c r="E213" s="102">
        <v>39.352185000000006</v>
      </c>
      <c r="F213" s="102">
        <v>3.54</v>
      </c>
      <c r="G213" s="114"/>
    </row>
    <row r="214" spans="1:7" ht="30.6" customHeight="1">
      <c r="A214" s="93" t="s">
        <v>384</v>
      </c>
      <c r="B214" s="87" t="s">
        <v>174</v>
      </c>
      <c r="C214" s="89" t="s">
        <v>246</v>
      </c>
      <c r="D214" s="103">
        <v>0.56999999999999995</v>
      </c>
      <c r="E214" s="102">
        <v>39.579540000000001</v>
      </c>
      <c r="F214" s="102">
        <v>22.56</v>
      </c>
      <c r="G214" s="114"/>
    </row>
    <row r="215" spans="1:7" ht="19.899999999999999" customHeight="1">
      <c r="A215" s="93"/>
      <c r="B215" s="90"/>
      <c r="C215" s="90"/>
      <c r="D215" s="104"/>
      <c r="E215" s="94" t="s">
        <v>155</v>
      </c>
      <c r="F215" s="102">
        <v>231.60999999999999</v>
      </c>
    </row>
    <row r="216" spans="1:7" ht="19.899999999999999" customHeight="1">
      <c r="A216" s="93"/>
      <c r="B216" s="90"/>
      <c r="C216" s="90"/>
      <c r="D216" s="105"/>
      <c r="E216" s="95" t="s">
        <v>249</v>
      </c>
      <c r="F216" s="102">
        <v>66.75</v>
      </c>
    </row>
    <row r="217" spans="1:7" ht="21" customHeight="1">
      <c r="A217" s="93"/>
      <c r="B217" s="90"/>
      <c r="C217" s="90"/>
      <c r="D217" s="93"/>
      <c r="E217" s="95" t="s">
        <v>156</v>
      </c>
      <c r="F217" s="102">
        <v>298.36</v>
      </c>
    </row>
    <row r="218" spans="1:7" ht="37.15" customHeight="1">
      <c r="A218" s="92" t="s">
        <v>340</v>
      </c>
      <c r="B218" s="86" t="s">
        <v>363</v>
      </c>
      <c r="C218" s="91"/>
      <c r="D218" s="107"/>
      <c r="E218" s="100"/>
      <c r="F218" s="100"/>
    </row>
    <row r="219" spans="1:7" ht="24" customHeight="1">
      <c r="A219" s="93" t="s">
        <v>385</v>
      </c>
      <c r="B219" s="87" t="s">
        <v>363</v>
      </c>
      <c r="C219" s="89" t="s">
        <v>13</v>
      </c>
      <c r="D219" s="103">
        <v>1</v>
      </c>
      <c r="E219" s="102">
        <v>7.7103000000000002</v>
      </c>
      <c r="F219" s="102">
        <v>7.71</v>
      </c>
      <c r="G219" s="84"/>
    </row>
    <row r="220" spans="1:7" ht="19.899999999999999" customHeight="1">
      <c r="A220" s="93"/>
      <c r="B220" s="90"/>
      <c r="C220" s="90"/>
      <c r="D220" s="104"/>
      <c r="E220" s="94" t="s">
        <v>155</v>
      </c>
      <c r="F220" s="102">
        <v>7.71</v>
      </c>
    </row>
    <row r="221" spans="1:7" ht="19.899999999999999" customHeight="1">
      <c r="A221" s="93"/>
      <c r="B221" s="90"/>
      <c r="C221" s="90"/>
      <c r="D221" s="105"/>
      <c r="E221" s="95" t="s">
        <v>249</v>
      </c>
      <c r="F221" s="102">
        <v>2.2200000000000002</v>
      </c>
    </row>
    <row r="222" spans="1:7" ht="21" customHeight="1">
      <c r="A222" s="93"/>
      <c r="B222" s="90"/>
      <c r="C222" s="90"/>
      <c r="D222" s="93"/>
      <c r="E222" s="95" t="s">
        <v>156</v>
      </c>
      <c r="F222" s="102">
        <v>9.93</v>
      </c>
    </row>
    <row r="223" spans="1:7" ht="20.45" customHeight="1">
      <c r="A223" s="85">
        <v>7</v>
      </c>
      <c r="B223" s="85" t="s">
        <v>409</v>
      </c>
      <c r="C223" s="108"/>
    </row>
    <row r="224" spans="1:7" ht="30.6" customHeight="1">
      <c r="A224" s="92" t="s">
        <v>233</v>
      </c>
      <c r="B224" s="86" t="s">
        <v>350</v>
      </c>
      <c r="C224" s="91"/>
      <c r="D224" s="107"/>
      <c r="E224" s="100"/>
      <c r="F224" s="100"/>
    </row>
    <row r="225" spans="1:7" ht="25.9" customHeight="1">
      <c r="A225" s="93" t="s">
        <v>234</v>
      </c>
      <c r="B225" s="87" t="s">
        <v>172</v>
      </c>
      <c r="C225" s="89" t="s">
        <v>281</v>
      </c>
      <c r="D225" s="103">
        <v>1.7999999999999999E-2</v>
      </c>
      <c r="E225" s="102">
        <v>879.26086499999997</v>
      </c>
      <c r="F225" s="102">
        <v>15.83</v>
      </c>
      <c r="G225" s="114"/>
    </row>
    <row r="226" spans="1:7" ht="31.9" customHeight="1">
      <c r="A226" s="93" t="s">
        <v>235</v>
      </c>
      <c r="B226" s="87" t="s">
        <v>31</v>
      </c>
      <c r="C226" s="89" t="s">
        <v>281</v>
      </c>
      <c r="D226" s="103">
        <v>2.5000000000000001E-2</v>
      </c>
      <c r="E226" s="102">
        <v>3758.2967699999999</v>
      </c>
      <c r="F226" s="102">
        <v>93.96</v>
      </c>
      <c r="G226" s="114"/>
    </row>
    <row r="227" spans="1:7" ht="24" customHeight="1">
      <c r="A227" s="93" t="s">
        <v>236</v>
      </c>
      <c r="B227" s="87" t="s">
        <v>175</v>
      </c>
      <c r="C227" s="89" t="s">
        <v>246</v>
      </c>
      <c r="D227" s="103">
        <v>0.56999999999999995</v>
      </c>
      <c r="E227" s="102">
        <v>13.493025000000001</v>
      </c>
      <c r="F227" s="102">
        <v>7.69</v>
      </c>
      <c r="G227" s="114"/>
    </row>
    <row r="228" spans="1:7" ht="24" customHeight="1">
      <c r="A228" s="93" t="s">
        <v>410</v>
      </c>
      <c r="B228" s="87" t="s">
        <v>170</v>
      </c>
      <c r="C228" s="89" t="s">
        <v>281</v>
      </c>
      <c r="D228" s="103">
        <v>0.15</v>
      </c>
      <c r="E228" s="102">
        <v>73.386240000000001</v>
      </c>
      <c r="F228" s="102">
        <v>11.01</v>
      </c>
      <c r="G228" s="114"/>
    </row>
    <row r="229" spans="1:7" ht="30.6" customHeight="1">
      <c r="A229" s="93" t="s">
        <v>411</v>
      </c>
      <c r="B229" s="87" t="s">
        <v>173</v>
      </c>
      <c r="C229" s="89" t="s">
        <v>246</v>
      </c>
      <c r="D229" s="103">
        <v>0.54</v>
      </c>
      <c r="E229" s="102">
        <v>142.63066499999999</v>
      </c>
      <c r="F229" s="102">
        <v>77.02</v>
      </c>
      <c r="G229" s="114"/>
    </row>
    <row r="230" spans="1:7" ht="30.6" customHeight="1">
      <c r="A230" s="93" t="s">
        <v>412</v>
      </c>
      <c r="B230" s="87" t="s">
        <v>176</v>
      </c>
      <c r="C230" s="89" t="s">
        <v>246</v>
      </c>
      <c r="D230" s="103">
        <v>0.09</v>
      </c>
      <c r="E230" s="102">
        <v>39.352185000000006</v>
      </c>
      <c r="F230" s="102">
        <v>3.54</v>
      </c>
      <c r="G230" s="114"/>
    </row>
    <row r="231" spans="1:7" ht="30.6" customHeight="1">
      <c r="A231" s="93" t="s">
        <v>413</v>
      </c>
      <c r="B231" s="87" t="s">
        <v>174</v>
      </c>
      <c r="C231" s="89" t="s">
        <v>246</v>
      </c>
      <c r="D231" s="103">
        <v>0.56999999999999995</v>
      </c>
      <c r="E231" s="102">
        <v>39.579540000000001</v>
      </c>
      <c r="F231" s="102">
        <v>22.56</v>
      </c>
      <c r="G231" s="114"/>
    </row>
    <row r="232" spans="1:7" ht="19.899999999999999" customHeight="1">
      <c r="A232" s="93"/>
      <c r="B232" s="90"/>
      <c r="C232" s="90"/>
      <c r="D232" s="104"/>
      <c r="E232" s="94" t="s">
        <v>155</v>
      </c>
      <c r="F232" s="102">
        <v>231.60999999999999</v>
      </c>
    </row>
    <row r="233" spans="1:7" ht="19.899999999999999" customHeight="1">
      <c r="A233" s="93"/>
      <c r="B233" s="90"/>
      <c r="C233" s="90"/>
      <c r="D233" s="105"/>
      <c r="E233" s="95" t="s">
        <v>249</v>
      </c>
      <c r="F233" s="102">
        <v>66.75</v>
      </c>
    </row>
    <row r="234" spans="1:7" ht="21" customHeight="1">
      <c r="A234" s="93"/>
      <c r="B234" s="90"/>
      <c r="C234" s="90"/>
      <c r="D234" s="93"/>
      <c r="E234" s="95" t="s">
        <v>156</v>
      </c>
      <c r="F234" s="102">
        <v>298.36</v>
      </c>
    </row>
    <row r="235" spans="1:7" ht="30.6" customHeight="1">
      <c r="A235" s="92" t="s">
        <v>387</v>
      </c>
      <c r="B235" s="86" t="s">
        <v>350</v>
      </c>
      <c r="C235" s="91"/>
      <c r="D235" s="107"/>
      <c r="E235" s="100"/>
      <c r="F235" s="100"/>
    </row>
    <row r="236" spans="1:7" ht="25.9" customHeight="1">
      <c r="A236" s="93" t="s">
        <v>235</v>
      </c>
      <c r="B236" s="87" t="s">
        <v>237</v>
      </c>
      <c r="C236" s="89" t="s">
        <v>142</v>
      </c>
      <c r="D236" s="103">
        <v>0.52</v>
      </c>
      <c r="E236" s="102">
        <v>18.079664999999999</v>
      </c>
      <c r="F236" s="102">
        <v>9.4</v>
      </c>
      <c r="G236" s="114"/>
    </row>
    <row r="237" spans="1:7" ht="31.9" customHeight="1">
      <c r="A237" s="93" t="s">
        <v>236</v>
      </c>
      <c r="B237" s="87" t="s">
        <v>238</v>
      </c>
      <c r="C237" s="89" t="s">
        <v>142</v>
      </c>
      <c r="D237" s="103">
        <v>0.52</v>
      </c>
      <c r="E237" s="102">
        <v>22.57734</v>
      </c>
      <c r="F237" s="102">
        <v>11.74</v>
      </c>
      <c r="G237" s="114"/>
    </row>
    <row r="238" spans="1:7" ht="24" customHeight="1">
      <c r="A238" s="93" t="s">
        <v>410</v>
      </c>
      <c r="B238" s="87" t="s">
        <v>414</v>
      </c>
      <c r="C238" s="89" t="s">
        <v>240</v>
      </c>
      <c r="D238" s="103">
        <v>0.01</v>
      </c>
      <c r="E238" s="102">
        <v>43.573079999999997</v>
      </c>
      <c r="F238" s="102">
        <v>0.44</v>
      </c>
      <c r="G238" s="114"/>
    </row>
    <row r="239" spans="1:7" ht="24" customHeight="1">
      <c r="A239" s="93" t="s">
        <v>411</v>
      </c>
      <c r="B239" s="87" t="s">
        <v>415</v>
      </c>
      <c r="C239" s="89" t="s">
        <v>239</v>
      </c>
      <c r="D239" s="103">
        <v>0.18</v>
      </c>
      <c r="E239" s="102">
        <v>7.8585750000000001</v>
      </c>
      <c r="F239" s="102">
        <v>1.41</v>
      </c>
      <c r="G239" s="114"/>
    </row>
    <row r="240" spans="1:7" ht="30.6" customHeight="1">
      <c r="A240" s="93" t="s">
        <v>412</v>
      </c>
      <c r="B240" s="87" t="s">
        <v>416</v>
      </c>
      <c r="C240" s="89" t="s">
        <v>16</v>
      </c>
      <c r="D240" s="103">
        <v>1.05</v>
      </c>
      <c r="E240" s="102">
        <v>18.445409999999999</v>
      </c>
      <c r="F240" s="102">
        <v>19.37</v>
      </c>
      <c r="G240" s="114"/>
    </row>
    <row r="241" spans="1:11" ht="19.899999999999999" customHeight="1">
      <c r="A241" s="93"/>
      <c r="B241" s="90"/>
      <c r="C241" s="90"/>
      <c r="D241" s="104"/>
      <c r="E241" s="94" t="s">
        <v>155</v>
      </c>
      <c r="F241" s="102">
        <v>42.36</v>
      </c>
    </row>
    <row r="242" spans="1:11" ht="19.899999999999999" customHeight="1">
      <c r="A242" s="93"/>
      <c r="B242" s="90"/>
      <c r="C242" s="90"/>
      <c r="D242" s="105"/>
      <c r="E242" s="95" t="s">
        <v>249</v>
      </c>
      <c r="F242" s="102">
        <v>12.21</v>
      </c>
    </row>
    <row r="243" spans="1:11" ht="21" customHeight="1">
      <c r="A243" s="93"/>
      <c r="B243" s="90"/>
      <c r="C243" s="90"/>
      <c r="D243" s="93"/>
      <c r="E243" s="95" t="s">
        <v>156</v>
      </c>
      <c r="F243" s="102">
        <v>54.57</v>
      </c>
    </row>
    <row r="244" spans="1:11" ht="24" customHeight="1">
      <c r="A244" s="92" t="s">
        <v>388</v>
      </c>
      <c r="B244" s="86" t="s">
        <v>399</v>
      </c>
      <c r="C244" s="91"/>
      <c r="D244" s="115"/>
      <c r="E244" s="116"/>
      <c r="F244" s="116"/>
      <c r="H244" s="81"/>
      <c r="I244" s="81"/>
      <c r="J244" s="81"/>
      <c r="K244" s="81"/>
    </row>
    <row r="245" spans="1:11" ht="24" customHeight="1">
      <c r="A245" s="93" t="s">
        <v>417</v>
      </c>
      <c r="B245" s="87" t="s">
        <v>399</v>
      </c>
      <c r="C245" s="89" t="s">
        <v>14</v>
      </c>
      <c r="D245" s="117">
        <v>1</v>
      </c>
      <c r="E245" s="102">
        <v>1728.8865000000001</v>
      </c>
      <c r="F245" s="102">
        <v>1728.89</v>
      </c>
      <c r="G245" s="114"/>
      <c r="I245" s="81"/>
      <c r="J245" s="81"/>
      <c r="K245" s="81"/>
    </row>
    <row r="246" spans="1:11" ht="19.899999999999999" customHeight="1">
      <c r="A246" s="93"/>
      <c r="B246" s="118"/>
      <c r="C246" s="90"/>
      <c r="D246" s="119"/>
      <c r="E246" s="94" t="s">
        <v>155</v>
      </c>
      <c r="F246" s="102">
        <v>1728.89</v>
      </c>
      <c r="H246" s="81"/>
      <c r="I246" s="81"/>
      <c r="J246" s="81"/>
      <c r="K246" s="81"/>
    </row>
    <row r="247" spans="1:11" ht="19.899999999999999" customHeight="1">
      <c r="A247" s="93"/>
      <c r="B247" s="118"/>
      <c r="C247" s="90"/>
      <c r="D247" s="120"/>
      <c r="E247" s="95" t="s">
        <v>249</v>
      </c>
      <c r="F247" s="102">
        <v>498.27</v>
      </c>
      <c r="H247" s="81"/>
      <c r="I247" s="81"/>
      <c r="J247" s="81"/>
      <c r="K247" s="81"/>
    </row>
    <row r="248" spans="1:11" ht="21" customHeight="1">
      <c r="A248" s="93"/>
      <c r="B248" s="118"/>
      <c r="C248" s="90"/>
      <c r="D248" s="121"/>
      <c r="E248" s="95" t="s">
        <v>156</v>
      </c>
      <c r="F248" s="102">
        <v>2227.16</v>
      </c>
      <c r="H248" s="81"/>
      <c r="I248" s="81"/>
      <c r="J248" s="81"/>
      <c r="K248" s="81"/>
    </row>
    <row r="249" spans="1:11" ht="24" customHeight="1">
      <c r="A249" s="92" t="s">
        <v>389</v>
      </c>
      <c r="B249" s="86" t="s">
        <v>400</v>
      </c>
      <c r="C249" s="91"/>
      <c r="D249" s="115"/>
      <c r="E249" s="116"/>
      <c r="F249" s="116"/>
      <c r="H249" s="81"/>
      <c r="I249" s="81"/>
      <c r="J249" s="81"/>
      <c r="K249" s="81"/>
    </row>
    <row r="250" spans="1:11" ht="24" customHeight="1">
      <c r="A250" s="93" t="s">
        <v>418</v>
      </c>
      <c r="B250" s="87" t="s">
        <v>400</v>
      </c>
      <c r="C250" s="89" t="s">
        <v>14</v>
      </c>
      <c r="D250" s="117">
        <v>1</v>
      </c>
      <c r="E250" s="102">
        <v>1576.0115000000001</v>
      </c>
      <c r="F250" s="102">
        <f>E250*D250</f>
        <v>1576.0115000000001</v>
      </c>
      <c r="G250" s="114"/>
      <c r="I250" s="81"/>
      <c r="J250" s="81"/>
      <c r="K250" s="81"/>
    </row>
    <row r="251" spans="1:11" ht="19.899999999999999" customHeight="1">
      <c r="A251" s="93"/>
      <c r="B251" s="118"/>
      <c r="C251" s="90"/>
      <c r="D251" s="119"/>
      <c r="E251" s="94" t="s">
        <v>155</v>
      </c>
      <c r="F251" s="102">
        <f>SUM(F250)</f>
        <v>1576.0115000000001</v>
      </c>
      <c r="H251" s="81"/>
      <c r="I251" s="81"/>
      <c r="J251" s="81"/>
      <c r="K251" s="81"/>
    </row>
    <row r="252" spans="1:11" ht="19.899999999999999" customHeight="1">
      <c r="A252" s="93"/>
      <c r="B252" s="118"/>
      <c r="C252" s="90"/>
      <c r="D252" s="120"/>
      <c r="E252" s="95" t="s">
        <v>249</v>
      </c>
      <c r="F252" s="102">
        <v>569.49</v>
      </c>
      <c r="H252" s="81"/>
      <c r="I252" s="81"/>
      <c r="J252" s="81"/>
      <c r="K252" s="81"/>
    </row>
    <row r="253" spans="1:11" ht="21" customHeight="1">
      <c r="A253" s="93"/>
      <c r="B253" s="118"/>
      <c r="C253" s="90"/>
      <c r="D253" s="121"/>
      <c r="E253" s="95" t="s">
        <v>156</v>
      </c>
      <c r="F253" s="102">
        <f>F251+F252</f>
        <v>2145.5015000000003</v>
      </c>
      <c r="H253" s="81"/>
      <c r="I253" s="81"/>
      <c r="J253" s="81"/>
      <c r="K253" s="81"/>
    </row>
    <row r="254" spans="1:11" ht="24" customHeight="1">
      <c r="A254" s="92" t="s">
        <v>390</v>
      </c>
      <c r="B254" s="86" t="s">
        <v>401</v>
      </c>
      <c r="C254" s="91"/>
      <c r="D254" s="115"/>
      <c r="E254" s="116"/>
      <c r="F254" s="116"/>
      <c r="H254" s="81"/>
      <c r="I254" s="81"/>
      <c r="J254" s="81"/>
      <c r="K254" s="81"/>
    </row>
    <row r="255" spans="1:11" ht="24" customHeight="1">
      <c r="A255" s="93" t="s">
        <v>419</v>
      </c>
      <c r="B255" s="87" t="s">
        <v>401</v>
      </c>
      <c r="C255" s="89" t="s">
        <v>14</v>
      </c>
      <c r="D255" s="117">
        <v>1</v>
      </c>
      <c r="E255" s="102">
        <v>2500</v>
      </c>
      <c r="F255" s="102">
        <f>E255*D255</f>
        <v>2500</v>
      </c>
      <c r="G255" s="114"/>
      <c r="I255" s="81"/>
      <c r="J255" s="81"/>
      <c r="K255" s="81"/>
    </row>
    <row r="256" spans="1:11" ht="19.899999999999999" customHeight="1">
      <c r="A256" s="93"/>
      <c r="B256" s="118"/>
      <c r="C256" s="90"/>
      <c r="D256" s="119"/>
      <c r="E256" s="94" t="s">
        <v>155</v>
      </c>
      <c r="F256" s="102">
        <f>SUM(F255)</f>
        <v>2500</v>
      </c>
      <c r="H256" s="81"/>
      <c r="I256" s="81"/>
      <c r="J256" s="81"/>
      <c r="K256" s="81"/>
    </row>
    <row r="257" spans="1:11" ht="19.899999999999999" customHeight="1">
      <c r="A257" s="93"/>
      <c r="B257" s="118"/>
      <c r="C257" s="90"/>
      <c r="D257" s="120"/>
      <c r="E257" s="95" t="s">
        <v>249</v>
      </c>
      <c r="F257" s="102">
        <v>797.68</v>
      </c>
      <c r="H257" s="81"/>
      <c r="I257" s="81"/>
      <c r="J257" s="81"/>
      <c r="K257" s="81"/>
    </row>
    <row r="258" spans="1:11" ht="21" customHeight="1">
      <c r="A258" s="93"/>
      <c r="B258" s="118"/>
      <c r="C258" s="90"/>
      <c r="D258" s="121"/>
      <c r="E258" s="95" t="s">
        <v>156</v>
      </c>
      <c r="F258" s="102">
        <f>F257+F256</f>
        <v>3297.68</v>
      </c>
      <c r="H258" s="81"/>
      <c r="I258" s="81"/>
      <c r="J258" s="81"/>
      <c r="K258" s="81"/>
    </row>
    <row r="259" spans="1:11" ht="30.6" customHeight="1">
      <c r="A259" s="92" t="s">
        <v>391</v>
      </c>
      <c r="B259" s="86" t="s">
        <v>402</v>
      </c>
      <c r="C259" s="91"/>
      <c r="D259" s="107"/>
      <c r="E259" s="100"/>
      <c r="F259" s="100"/>
    </row>
    <row r="260" spans="1:11" ht="25.9" customHeight="1">
      <c r="A260" s="93" t="s">
        <v>420</v>
      </c>
      <c r="B260" s="87" t="s">
        <v>145</v>
      </c>
      <c r="C260" s="89" t="s">
        <v>142</v>
      </c>
      <c r="D260" s="103">
        <v>0.5</v>
      </c>
      <c r="E260" s="102">
        <v>18.198284999999998</v>
      </c>
      <c r="F260" s="102">
        <f>E260*D260</f>
        <v>9.0991424999999992</v>
      </c>
      <c r="G260" s="114"/>
    </row>
    <row r="261" spans="1:11" ht="31.9" customHeight="1">
      <c r="A261" s="93" t="s">
        <v>421</v>
      </c>
      <c r="B261" s="87" t="s">
        <v>144</v>
      </c>
      <c r="C261" s="89" t="s">
        <v>142</v>
      </c>
      <c r="D261" s="103">
        <v>0.5</v>
      </c>
      <c r="E261" s="102">
        <v>22.784925000000001</v>
      </c>
      <c r="F261" s="102">
        <f t="shared" ref="F261:F262" si="2">E261*D261</f>
        <v>11.392462500000001</v>
      </c>
      <c r="G261" s="114"/>
    </row>
    <row r="262" spans="1:11" ht="24" customHeight="1">
      <c r="A262" s="93" t="s">
        <v>422</v>
      </c>
      <c r="B262" s="87" t="s">
        <v>435</v>
      </c>
      <c r="C262" s="89" t="s">
        <v>13</v>
      </c>
      <c r="D262" s="103">
        <v>1</v>
      </c>
      <c r="E262" s="102">
        <v>500</v>
      </c>
      <c r="F262" s="102">
        <f t="shared" si="2"/>
        <v>500</v>
      </c>
      <c r="G262" s="114"/>
    </row>
    <row r="263" spans="1:11" ht="19.899999999999999" customHeight="1">
      <c r="A263" s="93"/>
      <c r="B263" s="118"/>
      <c r="C263" s="90"/>
      <c r="D263" s="119"/>
      <c r="E263" s="94" t="s">
        <v>155</v>
      </c>
      <c r="F263" s="102">
        <f>SUM(F260:F262)</f>
        <v>520.49160500000005</v>
      </c>
      <c r="H263" s="81"/>
      <c r="I263" s="81"/>
      <c r="J263" s="81"/>
      <c r="K263" s="81"/>
    </row>
    <row r="264" spans="1:11" ht="19.899999999999999" customHeight="1">
      <c r="A264" s="93"/>
      <c r="B264" s="118"/>
      <c r="C264" s="90"/>
      <c r="D264" s="120"/>
      <c r="E264" s="95" t="s">
        <v>249</v>
      </c>
      <c r="F264" s="102">
        <v>362.01</v>
      </c>
      <c r="H264" s="81"/>
      <c r="I264" s="81"/>
      <c r="J264" s="81"/>
      <c r="K264" s="81"/>
    </row>
    <row r="265" spans="1:11" ht="21" customHeight="1">
      <c r="A265" s="93"/>
      <c r="B265" s="118"/>
      <c r="C265" s="90"/>
      <c r="D265" s="121"/>
      <c r="E265" s="95" t="s">
        <v>156</v>
      </c>
      <c r="F265" s="102">
        <f>F263+F264</f>
        <v>882.50160500000004</v>
      </c>
      <c r="H265" s="81"/>
      <c r="I265" s="81"/>
      <c r="J265" s="81"/>
      <c r="K265" s="81"/>
    </row>
    <row r="266" spans="1:11" ht="30.6" customHeight="1">
      <c r="A266" s="92" t="s">
        <v>392</v>
      </c>
      <c r="B266" s="86" t="s">
        <v>403</v>
      </c>
      <c r="C266" s="91"/>
      <c r="D266" s="107"/>
      <c r="E266" s="100"/>
      <c r="F266" s="100"/>
    </row>
    <row r="267" spans="1:11" ht="25.9" customHeight="1">
      <c r="A267" s="93" t="s">
        <v>423</v>
      </c>
      <c r="B267" s="87" t="s">
        <v>247</v>
      </c>
      <c r="C267" s="89" t="s">
        <v>142</v>
      </c>
      <c r="D267" s="103">
        <v>3.6999999999999998E-2</v>
      </c>
      <c r="E267" s="102">
        <v>22.122629999999997</v>
      </c>
      <c r="F267" s="102">
        <v>0.82</v>
      </c>
      <c r="G267" s="114"/>
    </row>
    <row r="268" spans="1:11" ht="31.9" customHeight="1">
      <c r="A268" s="93" t="s">
        <v>424</v>
      </c>
      <c r="B268" s="87" t="s">
        <v>143</v>
      </c>
      <c r="C268" s="89" t="s">
        <v>142</v>
      </c>
      <c r="D268" s="103">
        <v>1.6E-2</v>
      </c>
      <c r="E268" s="102">
        <v>16.893464999999999</v>
      </c>
      <c r="F268" s="102">
        <v>0.27</v>
      </c>
      <c r="G268" s="114"/>
    </row>
    <row r="269" spans="1:11" ht="24" customHeight="1">
      <c r="A269" s="93" t="s">
        <v>425</v>
      </c>
      <c r="B269" s="87" t="s">
        <v>275</v>
      </c>
      <c r="C269" s="89" t="s">
        <v>148</v>
      </c>
      <c r="D269" s="103">
        <v>0.106</v>
      </c>
      <c r="E269" s="102">
        <v>3.30159</v>
      </c>
      <c r="F269" s="102">
        <v>0.35</v>
      </c>
      <c r="G269" s="114"/>
    </row>
    <row r="270" spans="1:11" ht="19.899999999999999" customHeight="1">
      <c r="A270" s="93"/>
      <c r="B270" s="118"/>
      <c r="C270" s="90"/>
      <c r="D270" s="119"/>
      <c r="E270" s="94" t="s">
        <v>155</v>
      </c>
      <c r="F270" s="102">
        <v>1.44</v>
      </c>
      <c r="H270" s="81"/>
      <c r="I270" s="81"/>
      <c r="J270" s="81"/>
      <c r="K270" s="81"/>
    </row>
    <row r="271" spans="1:11" ht="19.899999999999999" customHeight="1">
      <c r="A271" s="93"/>
      <c r="B271" s="118"/>
      <c r="C271" s="90"/>
      <c r="D271" s="120"/>
      <c r="E271" s="95" t="s">
        <v>249</v>
      </c>
      <c r="F271" s="102">
        <v>0.42</v>
      </c>
      <c r="H271" s="81"/>
      <c r="I271" s="81"/>
      <c r="J271" s="81"/>
      <c r="K271" s="81"/>
    </row>
    <row r="272" spans="1:11" ht="21" customHeight="1">
      <c r="A272" s="93"/>
      <c r="B272" s="118"/>
      <c r="C272" s="90"/>
      <c r="D272" s="121"/>
      <c r="E272" s="95" t="s">
        <v>156</v>
      </c>
      <c r="F272" s="102">
        <v>1.8599999999999999</v>
      </c>
      <c r="H272" s="81"/>
      <c r="I272" s="81"/>
      <c r="J272" s="81"/>
      <c r="K272" s="81"/>
    </row>
    <row r="273" spans="1:11" ht="30.6" customHeight="1">
      <c r="A273" s="92" t="s">
        <v>393</v>
      </c>
      <c r="B273" s="86" t="s">
        <v>404</v>
      </c>
      <c r="C273" s="91"/>
      <c r="D273" s="107"/>
      <c r="E273" s="100"/>
      <c r="F273" s="100"/>
    </row>
    <row r="274" spans="1:11" ht="25.9" customHeight="1">
      <c r="A274" s="93" t="s">
        <v>436</v>
      </c>
      <c r="B274" s="87" t="s">
        <v>313</v>
      </c>
      <c r="C274" s="89" t="s">
        <v>246</v>
      </c>
      <c r="D274" s="103">
        <v>12</v>
      </c>
      <c r="E274" s="102">
        <v>5.4960599999999999</v>
      </c>
      <c r="F274" s="102">
        <v>65.95</v>
      </c>
      <c r="G274" s="114"/>
    </row>
    <row r="275" spans="1:11" ht="31.9" customHeight="1">
      <c r="A275" s="93" t="s">
        <v>437</v>
      </c>
      <c r="B275" s="87" t="s">
        <v>440</v>
      </c>
      <c r="C275" s="89" t="s">
        <v>281</v>
      </c>
      <c r="D275" s="103">
        <v>1</v>
      </c>
      <c r="E275" s="102">
        <v>885.99254999999994</v>
      </c>
      <c r="F275" s="102">
        <v>885.99</v>
      </c>
      <c r="G275" s="114"/>
    </row>
    <row r="276" spans="1:11" ht="24" customHeight="1">
      <c r="A276" s="93" t="s">
        <v>438</v>
      </c>
      <c r="B276" s="87" t="s">
        <v>441</v>
      </c>
      <c r="C276" s="89" t="s">
        <v>246</v>
      </c>
      <c r="D276" s="103">
        <v>12</v>
      </c>
      <c r="E276" s="102">
        <v>130.33372499999999</v>
      </c>
      <c r="F276" s="102">
        <v>1564</v>
      </c>
      <c r="G276" s="114"/>
    </row>
    <row r="277" spans="1:11" ht="24" customHeight="1">
      <c r="A277" s="93" t="s">
        <v>439</v>
      </c>
      <c r="B277" s="87" t="s">
        <v>442</v>
      </c>
      <c r="C277" s="89" t="s">
        <v>148</v>
      </c>
      <c r="D277" s="103">
        <v>80</v>
      </c>
      <c r="E277" s="102">
        <v>15.529335000000001</v>
      </c>
      <c r="F277" s="102">
        <v>1242.3499999999999</v>
      </c>
      <c r="G277" s="114"/>
    </row>
    <row r="278" spans="1:11" ht="19.899999999999999" customHeight="1">
      <c r="A278" s="93"/>
      <c r="B278" s="118"/>
      <c r="C278" s="90"/>
      <c r="D278" s="119"/>
      <c r="E278" s="94" t="s">
        <v>155</v>
      </c>
      <c r="F278" s="102">
        <v>3758.29</v>
      </c>
      <c r="H278" s="81"/>
      <c r="I278" s="81"/>
      <c r="J278" s="81"/>
      <c r="K278" s="81"/>
    </row>
    <row r="279" spans="1:11" ht="19.899999999999999" customHeight="1">
      <c r="A279" s="93"/>
      <c r="B279" s="118"/>
      <c r="C279" s="90"/>
      <c r="D279" s="120"/>
      <c r="E279" s="95" t="s">
        <v>249</v>
      </c>
      <c r="F279" s="102">
        <v>1083.1400000000001</v>
      </c>
      <c r="H279" s="81"/>
      <c r="I279" s="81"/>
      <c r="J279" s="81"/>
      <c r="K279" s="81"/>
    </row>
    <row r="280" spans="1:11" ht="21" customHeight="1">
      <c r="A280" s="93"/>
      <c r="B280" s="118"/>
      <c r="C280" s="90"/>
      <c r="D280" s="121"/>
      <c r="E280" s="95" t="s">
        <v>156</v>
      </c>
      <c r="F280" s="102">
        <v>4841.43</v>
      </c>
      <c r="H280" s="81"/>
      <c r="I280" s="81"/>
      <c r="J280" s="81"/>
      <c r="K280" s="81"/>
    </row>
    <row r="281" spans="1:11" ht="30.6" customHeight="1">
      <c r="A281" s="92" t="s">
        <v>394</v>
      </c>
      <c r="B281" s="86" t="s">
        <v>405</v>
      </c>
      <c r="C281" s="91"/>
      <c r="D281" s="107"/>
      <c r="E281" s="100"/>
      <c r="F281" s="100"/>
    </row>
    <row r="282" spans="1:11" ht="25.9" customHeight="1">
      <c r="A282" s="93" t="s">
        <v>430</v>
      </c>
      <c r="B282" s="87" t="s">
        <v>145</v>
      </c>
      <c r="C282" s="89" t="s">
        <v>142</v>
      </c>
      <c r="D282" s="103">
        <v>0.12</v>
      </c>
      <c r="E282" s="102">
        <v>18.198284999999998</v>
      </c>
      <c r="F282" s="102">
        <v>2.1800000000000002</v>
      </c>
      <c r="G282" s="114"/>
    </row>
    <row r="283" spans="1:11" ht="31.9" customHeight="1">
      <c r="A283" s="93" t="s">
        <v>431</v>
      </c>
      <c r="B283" s="87" t="s">
        <v>144</v>
      </c>
      <c r="C283" s="89" t="s">
        <v>142</v>
      </c>
      <c r="D283" s="103">
        <v>0.55000000000000004</v>
      </c>
      <c r="E283" s="102">
        <v>22.784925000000001</v>
      </c>
      <c r="F283" s="102">
        <v>12.53</v>
      </c>
      <c r="G283" s="114"/>
    </row>
    <row r="284" spans="1:11" ht="24" customHeight="1">
      <c r="A284" s="93" t="s">
        <v>432</v>
      </c>
      <c r="B284" s="87" t="s">
        <v>427</v>
      </c>
      <c r="C284" s="89" t="s">
        <v>148</v>
      </c>
      <c r="D284" s="103">
        <v>4</v>
      </c>
      <c r="E284" s="102">
        <v>1.28505</v>
      </c>
      <c r="F284" s="102">
        <v>5.14</v>
      </c>
      <c r="G284" s="114"/>
    </row>
    <row r="285" spans="1:11" ht="24" customHeight="1">
      <c r="A285" s="93" t="s">
        <v>433</v>
      </c>
      <c r="B285" s="87" t="s">
        <v>428</v>
      </c>
      <c r="C285" s="89" t="s">
        <v>148</v>
      </c>
      <c r="D285" s="103">
        <v>0.25</v>
      </c>
      <c r="E285" s="102">
        <v>5.31813</v>
      </c>
      <c r="F285" s="102">
        <v>1.33</v>
      </c>
      <c r="G285" s="114"/>
    </row>
    <row r="286" spans="1:11" ht="24" customHeight="1">
      <c r="A286" s="93" t="s">
        <v>434</v>
      </c>
      <c r="B286" s="87" t="s">
        <v>429</v>
      </c>
      <c r="C286" s="89" t="s">
        <v>426</v>
      </c>
      <c r="D286" s="103">
        <v>1.05</v>
      </c>
      <c r="E286" s="102">
        <v>49.355804999999997</v>
      </c>
      <c r="F286" s="102">
        <v>51.82</v>
      </c>
      <c r="G286" s="114"/>
    </row>
    <row r="287" spans="1:11" ht="19.899999999999999" customHeight="1">
      <c r="A287" s="93"/>
      <c r="B287" s="118"/>
      <c r="C287" s="90"/>
      <c r="D287" s="119"/>
      <c r="E287" s="94" t="s">
        <v>155</v>
      </c>
      <c r="F287" s="102">
        <v>73</v>
      </c>
      <c r="H287" s="81"/>
      <c r="I287" s="81"/>
      <c r="J287" s="81"/>
      <c r="K287" s="81"/>
    </row>
    <row r="288" spans="1:11" ht="19.899999999999999" customHeight="1">
      <c r="A288" s="93"/>
      <c r="B288" s="118"/>
      <c r="C288" s="90"/>
      <c r="D288" s="120"/>
      <c r="E288" s="95" t="s">
        <v>249</v>
      </c>
      <c r="F288" s="102">
        <v>21.04</v>
      </c>
      <c r="H288" s="81"/>
      <c r="I288" s="81"/>
      <c r="J288" s="81"/>
      <c r="K288" s="81"/>
    </row>
    <row r="289" spans="1:11" ht="21" customHeight="1">
      <c r="A289" s="93"/>
      <c r="B289" s="118"/>
      <c r="C289" s="90"/>
      <c r="D289" s="121"/>
      <c r="E289" s="95" t="s">
        <v>156</v>
      </c>
      <c r="F289" s="102">
        <v>94.039999999999992</v>
      </c>
      <c r="H289" s="81"/>
      <c r="I289" s="81"/>
      <c r="J289" s="81"/>
      <c r="K289" s="81"/>
    </row>
    <row r="290" spans="1:11" ht="30.6" customHeight="1">
      <c r="A290" s="92" t="s">
        <v>395</v>
      </c>
      <c r="B290" s="86" t="s">
        <v>406</v>
      </c>
      <c r="C290" s="91"/>
      <c r="D290" s="107"/>
      <c r="E290" s="100"/>
      <c r="F290" s="100"/>
    </row>
    <row r="291" spans="1:11" ht="25.9" customHeight="1">
      <c r="A291" s="93" t="s">
        <v>443</v>
      </c>
      <c r="B291" s="87" t="s">
        <v>313</v>
      </c>
      <c r="C291" s="89" t="s">
        <v>246</v>
      </c>
      <c r="D291" s="103">
        <v>12</v>
      </c>
      <c r="E291" s="102">
        <v>2</v>
      </c>
      <c r="F291" s="102">
        <f>E291*D291</f>
        <v>24</v>
      </c>
      <c r="G291" s="114"/>
    </row>
    <row r="292" spans="1:11" ht="31.9" customHeight="1">
      <c r="A292" s="93" t="s">
        <v>444</v>
      </c>
      <c r="B292" s="87" t="s">
        <v>440</v>
      </c>
      <c r="C292" s="89" t="s">
        <v>281</v>
      </c>
      <c r="D292" s="103">
        <v>1</v>
      </c>
      <c r="E292" s="102">
        <v>250</v>
      </c>
      <c r="F292" s="102">
        <f t="shared" ref="F292:F294" si="3">E292*D292</f>
        <v>250</v>
      </c>
      <c r="G292" s="114"/>
    </row>
    <row r="293" spans="1:11" ht="24" customHeight="1">
      <c r="A293" s="93" t="s">
        <v>445</v>
      </c>
      <c r="B293" s="87" t="s">
        <v>441</v>
      </c>
      <c r="C293" s="89" t="s">
        <v>246</v>
      </c>
      <c r="D293" s="103">
        <v>12</v>
      </c>
      <c r="E293" s="102">
        <v>110.333725</v>
      </c>
      <c r="F293" s="102">
        <f t="shared" si="3"/>
        <v>1324.0047</v>
      </c>
      <c r="G293" s="114"/>
    </row>
    <row r="294" spans="1:11" ht="24" customHeight="1">
      <c r="A294" s="93" t="s">
        <v>446</v>
      </c>
      <c r="B294" s="87" t="s">
        <v>442</v>
      </c>
      <c r="C294" s="89" t="s">
        <v>148</v>
      </c>
      <c r="D294" s="103">
        <v>80</v>
      </c>
      <c r="E294" s="102">
        <v>15.529335000000001</v>
      </c>
      <c r="F294" s="102">
        <f t="shared" si="3"/>
        <v>1242.3468</v>
      </c>
      <c r="G294" s="114"/>
    </row>
    <row r="295" spans="1:11" ht="19.899999999999999" customHeight="1">
      <c r="A295" s="93"/>
      <c r="B295" s="118"/>
      <c r="C295" s="90"/>
      <c r="D295" s="119"/>
      <c r="E295" s="94" t="s">
        <v>155</v>
      </c>
      <c r="F295" s="102">
        <f>SUM(F291:F294)</f>
        <v>2840.3514999999998</v>
      </c>
      <c r="H295" s="81"/>
      <c r="I295" s="81"/>
      <c r="J295" s="81"/>
      <c r="K295" s="81"/>
    </row>
    <row r="296" spans="1:11" ht="19.899999999999999" customHeight="1">
      <c r="A296" s="93"/>
      <c r="B296" s="118"/>
      <c r="C296" s="90"/>
      <c r="D296" s="120"/>
      <c r="E296" s="95" t="s">
        <v>249</v>
      </c>
      <c r="F296" s="102">
        <v>1083.1400000000001</v>
      </c>
      <c r="H296" s="81"/>
      <c r="I296" s="81"/>
      <c r="J296" s="81"/>
      <c r="K296" s="81"/>
    </row>
    <row r="297" spans="1:11" ht="21" customHeight="1">
      <c r="A297" s="93"/>
      <c r="B297" s="118"/>
      <c r="C297" s="90"/>
      <c r="D297" s="121"/>
      <c r="E297" s="95" t="s">
        <v>156</v>
      </c>
      <c r="F297" s="102">
        <f>F296+F295</f>
        <v>3923.4915000000001</v>
      </c>
      <c r="H297" s="81"/>
      <c r="I297" s="81"/>
      <c r="J297" s="81"/>
      <c r="K297" s="81"/>
    </row>
    <row r="298" spans="1:11" ht="30.6" customHeight="1">
      <c r="A298" s="92" t="s">
        <v>396</v>
      </c>
      <c r="B298" s="86" t="s">
        <v>405</v>
      </c>
      <c r="C298" s="91"/>
      <c r="D298" s="107"/>
      <c r="E298" s="100"/>
      <c r="F298" s="100"/>
    </row>
    <row r="299" spans="1:11" ht="25.9" customHeight="1">
      <c r="A299" s="93" t="s">
        <v>448</v>
      </c>
      <c r="B299" s="87" t="s">
        <v>447</v>
      </c>
      <c r="C299" s="89" t="s">
        <v>142</v>
      </c>
      <c r="D299" s="103">
        <v>2</v>
      </c>
      <c r="E299" s="102">
        <v>22.626764999999999</v>
      </c>
      <c r="F299" s="102">
        <v>45.25</v>
      </c>
      <c r="G299" s="114"/>
    </row>
    <row r="300" spans="1:11" ht="31.9" customHeight="1">
      <c r="A300" s="93" t="s">
        <v>449</v>
      </c>
      <c r="B300" s="87" t="s">
        <v>145</v>
      </c>
      <c r="C300" s="89" t="s">
        <v>142</v>
      </c>
      <c r="D300" s="103">
        <v>2</v>
      </c>
      <c r="E300" s="102">
        <v>18.198284999999998</v>
      </c>
      <c r="F300" s="102">
        <v>36.4</v>
      </c>
      <c r="G300" s="114"/>
    </row>
    <row r="301" spans="1:11" ht="24" customHeight="1">
      <c r="A301" s="93" t="s">
        <v>450</v>
      </c>
      <c r="B301" s="87" t="s">
        <v>144</v>
      </c>
      <c r="C301" s="89" t="s">
        <v>142</v>
      </c>
      <c r="D301" s="103">
        <v>2</v>
      </c>
      <c r="E301" s="102">
        <v>22.784925000000001</v>
      </c>
      <c r="F301" s="102">
        <v>45.57</v>
      </c>
      <c r="G301" s="114"/>
    </row>
    <row r="302" spans="1:11" ht="24" customHeight="1">
      <c r="A302" s="93" t="s">
        <v>451</v>
      </c>
      <c r="B302" s="87" t="s">
        <v>453</v>
      </c>
      <c r="C302" s="89" t="s">
        <v>13</v>
      </c>
      <c r="D302" s="103">
        <v>1</v>
      </c>
      <c r="E302" s="102">
        <v>630.66300000000001</v>
      </c>
      <c r="F302" s="102">
        <v>630.66</v>
      </c>
      <c r="G302" s="114"/>
    </row>
    <row r="303" spans="1:11" ht="24" customHeight="1">
      <c r="A303" s="93" t="s">
        <v>452</v>
      </c>
      <c r="B303" s="87" t="s">
        <v>454</v>
      </c>
      <c r="C303" s="89" t="s">
        <v>16</v>
      </c>
      <c r="D303" s="103">
        <v>3</v>
      </c>
      <c r="E303" s="102">
        <v>79.544595000000001</v>
      </c>
      <c r="F303" s="102">
        <v>238.63</v>
      </c>
      <c r="G303" s="114"/>
    </row>
    <row r="304" spans="1:11" ht="19.899999999999999" customHeight="1">
      <c r="A304" s="93"/>
      <c r="B304" s="118"/>
      <c r="C304" s="90"/>
      <c r="D304" s="119"/>
      <c r="E304" s="94" t="s">
        <v>155</v>
      </c>
      <c r="F304" s="102">
        <v>996.51</v>
      </c>
      <c r="H304" s="81"/>
      <c r="I304" s="81"/>
      <c r="J304" s="81"/>
      <c r="K304" s="81"/>
    </row>
    <row r="305" spans="1:11" ht="19.899999999999999" customHeight="1">
      <c r="A305" s="93"/>
      <c r="B305" s="118"/>
      <c r="C305" s="90"/>
      <c r="D305" s="120"/>
      <c r="E305" s="95" t="s">
        <v>249</v>
      </c>
      <c r="F305" s="102">
        <v>287.19</v>
      </c>
      <c r="H305" s="81"/>
      <c r="I305" s="81"/>
      <c r="J305" s="81"/>
      <c r="K305" s="81"/>
    </row>
    <row r="306" spans="1:11" ht="21" customHeight="1">
      <c r="A306" s="93"/>
      <c r="B306" s="118"/>
      <c r="C306" s="90"/>
      <c r="D306" s="121"/>
      <c r="E306" s="95" t="s">
        <v>156</v>
      </c>
      <c r="F306" s="102">
        <v>1283.7</v>
      </c>
      <c r="H306" s="81"/>
      <c r="I306" s="81"/>
      <c r="J306" s="81"/>
      <c r="K306" s="81"/>
    </row>
    <row r="307" spans="1:11" ht="30.6" customHeight="1">
      <c r="A307" s="92" t="s">
        <v>397</v>
      </c>
      <c r="B307" s="86" t="s">
        <v>408</v>
      </c>
      <c r="C307" s="91"/>
      <c r="D307" s="107"/>
      <c r="E307" s="100"/>
      <c r="F307" s="100"/>
    </row>
    <row r="308" spans="1:11" ht="25.9" customHeight="1">
      <c r="A308" s="93" t="s">
        <v>455</v>
      </c>
      <c r="B308" s="87" t="s">
        <v>143</v>
      </c>
      <c r="C308" s="89" t="s">
        <v>142</v>
      </c>
      <c r="D308" s="103">
        <v>0.3</v>
      </c>
      <c r="E308" s="102">
        <v>18.34656</v>
      </c>
      <c r="F308" s="102">
        <v>5.5</v>
      </c>
      <c r="G308" s="114"/>
    </row>
    <row r="309" spans="1:11" ht="31.9" customHeight="1">
      <c r="A309" s="93" t="s">
        <v>456</v>
      </c>
      <c r="B309" s="87" t="s">
        <v>247</v>
      </c>
      <c r="C309" s="89" t="s">
        <v>142</v>
      </c>
      <c r="D309" s="103">
        <v>0.35</v>
      </c>
      <c r="E309" s="102">
        <v>24.841004999999999</v>
      </c>
      <c r="F309" s="102">
        <v>8.69</v>
      </c>
      <c r="G309" s="114"/>
    </row>
    <row r="310" spans="1:11" ht="24" customHeight="1">
      <c r="A310" s="93" t="s">
        <v>457</v>
      </c>
      <c r="B310" s="87" t="s">
        <v>458</v>
      </c>
      <c r="C310" s="89" t="s">
        <v>248</v>
      </c>
      <c r="D310" s="103">
        <v>8.3299999999999999E-2</v>
      </c>
      <c r="E310" s="102">
        <v>87.235124999999996</v>
      </c>
      <c r="F310" s="102">
        <v>7.27</v>
      </c>
      <c r="G310" s="114"/>
    </row>
    <row r="311" spans="1:11" ht="19.899999999999999" customHeight="1">
      <c r="A311" s="93"/>
      <c r="B311" s="118"/>
      <c r="C311" s="90"/>
      <c r="D311" s="119"/>
      <c r="E311" s="94" t="s">
        <v>155</v>
      </c>
      <c r="F311" s="102">
        <v>21.46</v>
      </c>
      <c r="H311" s="81"/>
      <c r="I311" s="81"/>
      <c r="J311" s="81"/>
      <c r="K311" s="81"/>
    </row>
    <row r="312" spans="1:11" ht="19.899999999999999" customHeight="1">
      <c r="A312" s="93"/>
      <c r="B312" s="118"/>
      <c r="C312" s="90"/>
      <c r="D312" s="120"/>
      <c r="E312" s="95" t="s">
        <v>249</v>
      </c>
      <c r="F312" s="102">
        <v>6.18</v>
      </c>
      <c r="H312" s="81"/>
      <c r="I312" s="81"/>
      <c r="J312" s="81"/>
      <c r="K312" s="81"/>
    </row>
    <row r="313" spans="1:11" ht="21" customHeight="1">
      <c r="A313" s="93"/>
      <c r="B313" s="118"/>
      <c r="C313" s="90"/>
      <c r="D313" s="121"/>
      <c r="E313" s="95" t="s">
        <v>156</v>
      </c>
      <c r="F313" s="102">
        <v>27.64</v>
      </c>
      <c r="H313" s="81"/>
      <c r="I313" s="81"/>
      <c r="J313" s="81"/>
      <c r="K313" s="81"/>
    </row>
    <row r="314" spans="1:11" ht="16.149999999999999" customHeight="1">
      <c r="C314" s="108"/>
    </row>
    <row r="315" spans="1:11" ht="15">
      <c r="C315" s="108"/>
    </row>
    <row r="316" spans="1:11" ht="15">
      <c r="C316" s="108"/>
    </row>
    <row r="317" spans="1:11" ht="15.75">
      <c r="C317" s="108"/>
      <c r="E317" s="123" t="s">
        <v>459</v>
      </c>
      <c r="F317" s="123"/>
    </row>
  </sheetData>
  <mergeCells count="9">
    <mergeCell ref="A7:E7"/>
    <mergeCell ref="A8:F8"/>
    <mergeCell ref="E317:F317"/>
    <mergeCell ref="A1:F1"/>
    <mergeCell ref="A2:F2"/>
    <mergeCell ref="A3:F3"/>
    <mergeCell ref="A4:F4"/>
    <mergeCell ref="A5:F5"/>
    <mergeCell ref="A6:F6"/>
  </mergeCells>
  <phoneticPr fontId="41" type="noConversion"/>
  <pageMargins left="0.51181102362204722" right="0.51181102362204722" top="0.90357142857142858" bottom="0.74225490196078436" header="3.937007874015748E-2" footer="7.874015748031496E-2"/>
  <pageSetup paperSize="9" scale="66" fitToHeight="0" orientation="portrait" r:id="rId1"/>
  <headerFooter>
    <oddHeader>&amp;L &amp;C&amp;G</oddHeader>
    <oddFooter xml:space="preserve">&amp;L </oddFooter>
  </headerFooter>
  <rowBreaks count="8" manualBreakCount="8">
    <brk id="45" max="5" man="1"/>
    <brk id="85" max="5" man="1"/>
    <brk id="120" max="5" man="1"/>
    <brk id="154" max="5" man="1"/>
    <brk id="183" max="5" man="1"/>
    <brk id="217" max="5" man="1"/>
    <brk id="253" max="5" man="1"/>
    <brk id="289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E7787-4FD6-4C58-9D36-BE5DD5CAE511}">
  <dimension ref="A1:J37"/>
  <sheetViews>
    <sheetView view="pageBreakPreview" topLeftCell="A17" zoomScale="70" zoomScaleNormal="100" zoomScaleSheetLayoutView="70" zoomScalePageLayoutView="75" workbookViewId="0">
      <selection activeCell="F22" sqref="F22:G22"/>
    </sheetView>
  </sheetViews>
  <sheetFormatPr defaultColWidth="11.375" defaultRowHeight="15"/>
  <cols>
    <col min="1" max="1" width="6.5" style="20" customWidth="1"/>
    <col min="2" max="2" width="40.625" style="20" customWidth="1"/>
    <col min="3" max="3" width="10.75" style="20" customWidth="1"/>
    <col min="4" max="4" width="10" style="20" customWidth="1"/>
    <col min="5" max="5" width="8" style="20" customWidth="1"/>
    <col min="6" max="6" width="9.625" style="20" customWidth="1"/>
    <col min="7" max="7" width="9.25" style="20" customWidth="1"/>
    <col min="8" max="8" width="10.75" style="20" customWidth="1"/>
    <col min="9" max="9" width="6.875" style="20" customWidth="1"/>
    <col min="10" max="10" width="17.5" style="20" customWidth="1"/>
    <col min="11" max="16384" width="11.375" style="20"/>
  </cols>
  <sheetData>
    <row r="1" spans="1:10" ht="20.45" customHeight="1">
      <c r="A1" s="169" t="s">
        <v>17</v>
      </c>
      <c r="B1" s="169"/>
      <c r="C1" s="169"/>
      <c r="D1" s="169"/>
      <c r="E1" s="169"/>
      <c r="F1" s="169"/>
      <c r="G1" s="169"/>
      <c r="H1" s="169"/>
      <c r="I1" s="169"/>
    </row>
    <row r="2" spans="1:10" ht="18.600000000000001" customHeight="1">
      <c r="A2" s="161" t="s">
        <v>18</v>
      </c>
      <c r="B2" s="161"/>
      <c r="C2" s="161"/>
      <c r="D2" s="161"/>
      <c r="E2" s="161"/>
      <c r="F2" s="161"/>
      <c r="G2" s="161"/>
      <c r="H2" s="161"/>
      <c r="I2" s="161"/>
    </row>
    <row r="3" spans="1:10" ht="18" customHeight="1">
      <c r="A3" s="161" t="s">
        <v>19</v>
      </c>
      <c r="B3" s="161"/>
      <c r="C3" s="161"/>
      <c r="D3" s="161"/>
      <c r="E3" s="161"/>
      <c r="F3" s="161"/>
      <c r="G3" s="161"/>
      <c r="H3" s="161"/>
      <c r="I3" s="161"/>
    </row>
    <row r="4" spans="1:10" ht="42" customHeight="1">
      <c r="A4" s="161" t="str">
        <f>PLANILHA!A4</f>
        <v>OBJETO: CONTRATAÇÃO DE EMPRESA ESPECIALIZADA NA CONSTRUÇÃO DE PRAÇA NA COMUNIDADE TIMBORONA, MUNICÍPIO DE AURORA DO PARÁ, EM CONFORMIDADE COM PROJETOS, MEMORIAL DESCRITIVO E PLANILHAS ORÇAMENTÁRIAS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9.899999999999999" customHeight="1">
      <c r="A5" s="161" t="str">
        <f>PLANILHA!A5</f>
        <v>LICITAÇÃO/MODALIDADE:  TOMADA DE PREÇO Nº  2/2023-003</v>
      </c>
      <c r="B5" s="161"/>
      <c r="C5" s="161"/>
      <c r="D5" s="161"/>
      <c r="E5" s="161"/>
      <c r="F5" s="161"/>
      <c r="G5" s="161"/>
      <c r="H5" s="161"/>
      <c r="I5" s="161"/>
    </row>
    <row r="6" spans="1:10" ht="18" customHeight="1">
      <c r="A6" s="161" t="str">
        <f>PLANILHA!A6</f>
        <v xml:space="preserve">DATA DA ABERTURA: 18/04/2023 </v>
      </c>
      <c r="B6" s="161"/>
      <c r="C6" s="161"/>
      <c r="D6" s="161"/>
      <c r="E6" s="161"/>
      <c r="F6" s="161"/>
      <c r="G6" s="161"/>
      <c r="H6" s="161"/>
      <c r="I6" s="161"/>
    </row>
    <row r="7" spans="1:10" ht="22.9" customHeight="1" thickBot="1">
      <c r="A7" s="174" t="str">
        <f>PLANILHA!A7</f>
        <v>HORA DA ABERTURA: 08h30hrs</v>
      </c>
      <c r="B7" s="174"/>
      <c r="C7" s="174"/>
      <c r="D7" s="174"/>
      <c r="E7" s="174"/>
      <c r="F7" s="174"/>
      <c r="G7" s="174"/>
      <c r="H7" s="174"/>
      <c r="I7" s="174"/>
    </row>
    <row r="8" spans="1:10" ht="19.899999999999999" customHeight="1" thickBot="1">
      <c r="A8" s="166" t="s">
        <v>40</v>
      </c>
      <c r="B8" s="167"/>
      <c r="C8" s="167"/>
      <c r="D8" s="167"/>
      <c r="E8" s="167"/>
      <c r="F8" s="167"/>
      <c r="G8" s="167"/>
      <c r="H8" s="167"/>
      <c r="I8" s="167"/>
      <c r="J8" s="168"/>
    </row>
    <row r="9" spans="1:10" ht="15.75" customHeight="1">
      <c r="A9" s="175" t="s">
        <v>22</v>
      </c>
      <c r="B9" s="175" t="s">
        <v>23</v>
      </c>
      <c r="C9" s="175" t="s">
        <v>39</v>
      </c>
      <c r="D9" s="162" t="s">
        <v>241</v>
      </c>
      <c r="E9" s="163"/>
      <c r="F9" s="162" t="s">
        <v>242</v>
      </c>
      <c r="G9" s="163"/>
      <c r="H9" s="162" t="s">
        <v>243</v>
      </c>
      <c r="I9" s="163"/>
      <c r="J9" s="175" t="s">
        <v>38</v>
      </c>
    </row>
    <row r="10" spans="1:10" ht="15.75" thickBot="1">
      <c r="A10" s="176"/>
      <c r="B10" s="176"/>
      <c r="C10" s="176"/>
      <c r="D10" s="164"/>
      <c r="E10" s="165"/>
      <c r="F10" s="164"/>
      <c r="G10" s="165"/>
      <c r="H10" s="164"/>
      <c r="I10" s="165"/>
      <c r="J10" s="176"/>
    </row>
    <row r="11" spans="1:10">
      <c r="A11" s="177">
        <v>1</v>
      </c>
      <c r="B11" s="180" t="str">
        <f>PLANILHA!B10</f>
        <v>SERVIÇOS PRELIMINARES</v>
      </c>
      <c r="C11" s="144">
        <f>J11/$J$32</f>
        <v>6.0489691868451989E-2</v>
      </c>
      <c r="D11" s="170">
        <v>1</v>
      </c>
      <c r="E11" s="171"/>
      <c r="F11" s="172"/>
      <c r="G11" s="172"/>
      <c r="H11" s="171"/>
      <c r="I11" s="173"/>
      <c r="J11" s="148">
        <f>PLANILHA!F10</f>
        <v>10739.6</v>
      </c>
    </row>
    <row r="12" spans="1:10">
      <c r="A12" s="178"/>
      <c r="B12" s="181"/>
      <c r="C12" s="145"/>
      <c r="D12" s="160"/>
      <c r="E12" s="153"/>
      <c r="F12" s="152"/>
      <c r="G12" s="152"/>
      <c r="H12" s="152"/>
      <c r="I12" s="159"/>
      <c r="J12" s="149"/>
    </row>
    <row r="13" spans="1:10" ht="15.75" thickBot="1">
      <c r="A13" s="179"/>
      <c r="B13" s="182"/>
      <c r="C13" s="146"/>
      <c r="D13" s="183">
        <f>$J$11*D11</f>
        <v>10739.6</v>
      </c>
      <c r="E13" s="156"/>
      <c r="F13" s="156"/>
      <c r="G13" s="156"/>
      <c r="H13" s="157"/>
      <c r="I13" s="158"/>
      <c r="J13" s="150"/>
    </row>
    <row r="14" spans="1:10">
      <c r="A14" s="177">
        <v>2</v>
      </c>
      <c r="B14" s="180" t="str">
        <f>PLANILHA!B15</f>
        <v>ADMINISTRAÇÃO LOCAL DA OBRA</v>
      </c>
      <c r="C14" s="144">
        <f>J14/$J$32</f>
        <v>5.8968494060355647E-2</v>
      </c>
      <c r="D14" s="184">
        <v>1</v>
      </c>
      <c r="E14" s="142"/>
      <c r="F14" s="142"/>
      <c r="G14" s="142"/>
      <c r="H14" s="142"/>
      <c r="I14" s="143"/>
      <c r="J14" s="148">
        <f>PLANILHA!F15</f>
        <v>10469.52</v>
      </c>
    </row>
    <row r="15" spans="1:10">
      <c r="A15" s="178"/>
      <c r="B15" s="181"/>
      <c r="C15" s="145"/>
      <c r="D15" s="160"/>
      <c r="E15" s="153"/>
      <c r="F15" s="152"/>
      <c r="G15" s="152"/>
      <c r="H15" s="152"/>
      <c r="I15" s="159"/>
      <c r="J15" s="149"/>
    </row>
    <row r="16" spans="1:10" ht="15.75" thickBot="1">
      <c r="A16" s="179"/>
      <c r="B16" s="182"/>
      <c r="C16" s="146"/>
      <c r="D16" s="183">
        <f>$J$14*D14</f>
        <v>10469.52</v>
      </c>
      <c r="E16" s="156"/>
      <c r="F16" s="157"/>
      <c r="G16" s="156"/>
      <c r="H16" s="157"/>
      <c r="I16" s="158"/>
      <c r="J16" s="150"/>
    </row>
    <row r="17" spans="1:10">
      <c r="A17" s="177">
        <v>3</v>
      </c>
      <c r="B17" s="180" t="str">
        <f>PLANILHA!B17</f>
        <v>MOVIMENTAÇÃO DE TERRA E FUNDAÇÃO</v>
      </c>
      <c r="C17" s="144">
        <f>J17/$J$32</f>
        <v>0.10322144951992264</v>
      </c>
      <c r="D17" s="184">
        <v>1</v>
      </c>
      <c r="E17" s="142"/>
      <c r="F17" s="142"/>
      <c r="G17" s="142"/>
      <c r="H17" s="142"/>
      <c r="I17" s="143"/>
      <c r="J17" s="148">
        <f>PLANILHA!F17</f>
        <v>18326.38</v>
      </c>
    </row>
    <row r="18" spans="1:10">
      <c r="A18" s="178"/>
      <c r="B18" s="181"/>
      <c r="C18" s="145"/>
      <c r="D18" s="160"/>
      <c r="E18" s="153"/>
      <c r="F18" s="152"/>
      <c r="G18" s="152"/>
      <c r="H18" s="152"/>
      <c r="I18" s="159"/>
      <c r="J18" s="149"/>
    </row>
    <row r="19" spans="1:10" ht="15.75" thickBot="1">
      <c r="A19" s="179"/>
      <c r="B19" s="182"/>
      <c r="C19" s="146"/>
      <c r="D19" s="183">
        <f>$J$17*D17</f>
        <v>18326.38</v>
      </c>
      <c r="E19" s="156"/>
      <c r="F19" s="157"/>
      <c r="G19" s="156"/>
      <c r="H19" s="157"/>
      <c r="I19" s="158"/>
      <c r="J19" s="150"/>
    </row>
    <row r="20" spans="1:10">
      <c r="A20" s="177">
        <v>4</v>
      </c>
      <c r="B20" s="185" t="str">
        <f>PLANILHA!B20</f>
        <v>PISOS</v>
      </c>
      <c r="C20" s="144">
        <f>J20/$J$32</f>
        <v>0.26229628323747933</v>
      </c>
      <c r="D20" s="140">
        <v>0.1</v>
      </c>
      <c r="E20" s="141"/>
      <c r="F20" s="141">
        <v>0.45</v>
      </c>
      <c r="G20" s="141"/>
      <c r="H20" s="141">
        <v>0.45</v>
      </c>
      <c r="I20" s="188"/>
      <c r="J20" s="148">
        <f>PLANILHA!F20</f>
        <v>46569.21</v>
      </c>
    </row>
    <row r="21" spans="1:10">
      <c r="A21" s="178"/>
      <c r="B21" s="186"/>
      <c r="C21" s="145"/>
      <c r="D21" s="160"/>
      <c r="E21" s="153"/>
      <c r="F21" s="153"/>
      <c r="G21" s="153"/>
      <c r="H21" s="153"/>
      <c r="I21" s="154"/>
      <c r="J21" s="149"/>
    </row>
    <row r="22" spans="1:10" ht="15.75" thickBot="1">
      <c r="A22" s="179"/>
      <c r="B22" s="187"/>
      <c r="C22" s="146"/>
      <c r="D22" s="183">
        <f>$J$20*D20</f>
        <v>4656.9210000000003</v>
      </c>
      <c r="E22" s="156"/>
      <c r="F22" s="157">
        <f>$J$20*F20</f>
        <v>20956.144499999999</v>
      </c>
      <c r="G22" s="156"/>
      <c r="H22" s="157">
        <f>$J$20*H20</f>
        <v>20956.144499999999</v>
      </c>
      <c r="I22" s="158"/>
      <c r="J22" s="150"/>
    </row>
    <row r="23" spans="1:10">
      <c r="A23" s="177">
        <v>5</v>
      </c>
      <c r="B23" s="180" t="str">
        <f>PLANILHA!B26</f>
        <v>URBANIZAÇÃO</v>
      </c>
      <c r="C23" s="144">
        <f>J23/$J$32</f>
        <v>8.4213968006858E-2</v>
      </c>
      <c r="D23" s="140"/>
      <c r="E23" s="141"/>
      <c r="F23" s="142">
        <v>0.7</v>
      </c>
      <c r="G23" s="142"/>
      <c r="H23" s="142">
        <v>0.3</v>
      </c>
      <c r="I23" s="143"/>
      <c r="J23" s="148">
        <f>PLANILHA!F26</f>
        <v>14951.71</v>
      </c>
    </row>
    <row r="24" spans="1:10">
      <c r="A24" s="178"/>
      <c r="B24" s="181"/>
      <c r="C24" s="145"/>
      <c r="D24" s="151"/>
      <c r="E24" s="152"/>
      <c r="F24" s="153"/>
      <c r="G24" s="153"/>
      <c r="H24" s="153"/>
      <c r="I24" s="154"/>
      <c r="J24" s="149"/>
    </row>
    <row r="25" spans="1:10" ht="15.75" thickBot="1">
      <c r="A25" s="179"/>
      <c r="B25" s="182"/>
      <c r="C25" s="146"/>
      <c r="D25" s="183"/>
      <c r="E25" s="156"/>
      <c r="F25" s="157">
        <f t="shared" ref="F25:H25" si="0">$J$23*F23</f>
        <v>10466.196999999998</v>
      </c>
      <c r="G25" s="156"/>
      <c r="H25" s="157">
        <f t="shared" si="0"/>
        <v>4485.5129999999999</v>
      </c>
      <c r="I25" s="158"/>
      <c r="J25" s="150"/>
    </row>
    <row r="26" spans="1:10">
      <c r="A26" s="177">
        <v>6</v>
      </c>
      <c r="B26" s="180" t="str">
        <f>PLANILHA!B30</f>
        <v>SISTEMA ELÉTRICO</v>
      </c>
      <c r="C26" s="144">
        <f>J26/$J$32</f>
        <v>0.2567955715841061</v>
      </c>
      <c r="D26" s="140"/>
      <c r="E26" s="141"/>
      <c r="F26" s="142">
        <v>0.4</v>
      </c>
      <c r="G26" s="142"/>
      <c r="H26" s="142">
        <v>0.6</v>
      </c>
      <c r="I26" s="143"/>
      <c r="J26" s="148">
        <f>PLANILHA!F30</f>
        <v>45592.590000000004</v>
      </c>
    </row>
    <row r="27" spans="1:10">
      <c r="A27" s="178"/>
      <c r="B27" s="181"/>
      <c r="C27" s="145"/>
      <c r="D27" s="151"/>
      <c r="E27" s="152"/>
      <c r="F27" s="153"/>
      <c r="G27" s="153"/>
      <c r="H27" s="153"/>
      <c r="I27" s="154"/>
      <c r="J27" s="149"/>
    </row>
    <row r="28" spans="1:10" ht="15.75" thickBot="1">
      <c r="A28" s="179"/>
      <c r="B28" s="182"/>
      <c r="C28" s="146"/>
      <c r="D28" s="155"/>
      <c r="E28" s="156"/>
      <c r="F28" s="157">
        <f>$J$26*F26</f>
        <v>18237.036000000004</v>
      </c>
      <c r="G28" s="156"/>
      <c r="H28" s="157">
        <f>$J$26*H26</f>
        <v>27355.554</v>
      </c>
      <c r="I28" s="158"/>
      <c r="J28" s="150"/>
    </row>
    <row r="29" spans="1:10">
      <c r="A29" s="177">
        <v>7</v>
      </c>
      <c r="B29" s="180" t="str">
        <f>PLANILHA!B42</f>
        <v>DIVERSOS</v>
      </c>
      <c r="C29" s="144">
        <f>J29/$J$32</f>
        <v>0.17401454172282638</v>
      </c>
      <c r="D29" s="140"/>
      <c r="E29" s="141"/>
      <c r="F29" s="142"/>
      <c r="G29" s="142"/>
      <c r="H29" s="142">
        <v>1</v>
      </c>
      <c r="I29" s="143"/>
      <c r="J29" s="148">
        <f>PLANILHA!F42</f>
        <v>30895.29</v>
      </c>
    </row>
    <row r="30" spans="1:10">
      <c r="A30" s="178"/>
      <c r="B30" s="181"/>
      <c r="C30" s="145"/>
      <c r="D30" s="151"/>
      <c r="E30" s="152"/>
      <c r="F30" s="152"/>
      <c r="G30" s="152"/>
      <c r="H30" s="153"/>
      <c r="I30" s="154"/>
      <c r="J30" s="149"/>
    </row>
    <row r="31" spans="1:10" ht="15.75" thickBot="1">
      <c r="A31" s="179"/>
      <c r="B31" s="182"/>
      <c r="C31" s="146"/>
      <c r="D31" s="155"/>
      <c r="E31" s="156"/>
      <c r="F31" s="157"/>
      <c r="G31" s="156"/>
      <c r="H31" s="157">
        <f>$J$29*H29</f>
        <v>30895.29</v>
      </c>
      <c r="I31" s="158"/>
      <c r="J31" s="150"/>
    </row>
    <row r="32" spans="1:10" ht="17.45" customHeight="1" thickBot="1">
      <c r="A32" s="189" t="s">
        <v>37</v>
      </c>
      <c r="B32" s="190"/>
      <c r="C32" s="190"/>
      <c r="D32" s="136">
        <f>D22+D13+D16+D19+D25+D28+D31</f>
        <v>44192.421000000002</v>
      </c>
      <c r="E32" s="137"/>
      <c r="F32" s="137">
        <f t="shared" ref="F32" si="1">F22+F13+F16+F19+F25+F28+F31</f>
        <v>49659.377500000002</v>
      </c>
      <c r="G32" s="137"/>
      <c r="H32" s="137">
        <f t="shared" ref="H32" si="2">H22+H13+H16+H19+H25+H28+H31</f>
        <v>83692.501499999998</v>
      </c>
      <c r="I32" s="147"/>
      <c r="J32" s="191">
        <f>SUM(J11:J31)</f>
        <v>177544.3</v>
      </c>
    </row>
    <row r="33" spans="1:10" ht="17.45" customHeight="1" thickBot="1">
      <c r="A33" s="189" t="s">
        <v>36</v>
      </c>
      <c r="B33" s="190"/>
      <c r="C33" s="190"/>
      <c r="D33" s="138">
        <f>D32/$J$32</f>
        <v>0.24890926377247821</v>
      </c>
      <c r="E33" s="139"/>
      <c r="F33" s="139">
        <f>F32/$J$32</f>
        <v>0.27970133369530875</v>
      </c>
      <c r="G33" s="139"/>
      <c r="H33" s="139">
        <f>H32/$J$32</f>
        <v>0.47138940253221312</v>
      </c>
      <c r="I33" s="194"/>
      <c r="J33" s="192"/>
    </row>
    <row r="34" spans="1:10" ht="17.45" customHeight="1" thickBot="1">
      <c r="A34" s="189" t="s">
        <v>35</v>
      </c>
      <c r="B34" s="190"/>
      <c r="C34" s="190"/>
      <c r="D34" s="136">
        <f>D32</f>
        <v>44192.421000000002</v>
      </c>
      <c r="E34" s="137"/>
      <c r="F34" s="137">
        <f>D34+F32</f>
        <v>93851.798500000004</v>
      </c>
      <c r="G34" s="137"/>
      <c r="H34" s="137">
        <f>F34+H32</f>
        <v>177544.3</v>
      </c>
      <c r="I34" s="147"/>
      <c r="J34" s="192"/>
    </row>
    <row r="35" spans="1:10" ht="17.45" customHeight="1" thickBot="1">
      <c r="A35" s="189" t="s">
        <v>34</v>
      </c>
      <c r="B35" s="190"/>
      <c r="C35" s="190"/>
      <c r="D35" s="133">
        <f>D33</f>
        <v>0.24890926377247821</v>
      </c>
      <c r="E35" s="134"/>
      <c r="F35" s="134">
        <f>D35+F33</f>
        <v>0.52861059746778694</v>
      </c>
      <c r="G35" s="134"/>
      <c r="H35" s="134">
        <f>F35+H33</f>
        <v>1</v>
      </c>
      <c r="I35" s="135"/>
      <c r="J35" s="193"/>
    </row>
    <row r="37" spans="1:10" ht="19.149999999999999" customHeight="1">
      <c r="C37" s="21"/>
      <c r="D37" s="21"/>
      <c r="E37" s="21"/>
      <c r="F37" s="21"/>
      <c r="G37" s="21"/>
      <c r="H37" s="21"/>
      <c r="I37" s="132" t="str">
        <f>PLANILHA!E58</f>
        <v xml:space="preserve">Mãe do Rio - PA, 18/04/2023 </v>
      </c>
      <c r="J37" s="132"/>
    </row>
  </sheetData>
  <mergeCells count="124">
    <mergeCell ref="F27:G27"/>
    <mergeCell ref="H27:I27"/>
    <mergeCell ref="B26:B28"/>
    <mergeCell ref="C26:C28"/>
    <mergeCell ref="C23:C25"/>
    <mergeCell ref="A29:A31"/>
    <mergeCell ref="B29:B31"/>
    <mergeCell ref="C29:C31"/>
    <mergeCell ref="C17:C19"/>
    <mergeCell ref="D17:E17"/>
    <mergeCell ref="F17:G17"/>
    <mergeCell ref="H17:I17"/>
    <mergeCell ref="D18:E18"/>
    <mergeCell ref="F18:G18"/>
    <mergeCell ref="H18:I18"/>
    <mergeCell ref="D19:E19"/>
    <mergeCell ref="D22:E22"/>
    <mergeCell ref="F22:G22"/>
    <mergeCell ref="H22:I22"/>
    <mergeCell ref="J17:J19"/>
    <mergeCell ref="J11:J13"/>
    <mergeCell ref="A14:A16"/>
    <mergeCell ref="B14:B16"/>
    <mergeCell ref="C14:C16"/>
    <mergeCell ref="A23:A25"/>
    <mergeCell ref="D13:E13"/>
    <mergeCell ref="J23:J25"/>
    <mergeCell ref="J20:J22"/>
    <mergeCell ref="J14:J16"/>
    <mergeCell ref="D14:E14"/>
    <mergeCell ref="F14:G14"/>
    <mergeCell ref="H14:I14"/>
    <mergeCell ref="D15:E15"/>
    <mergeCell ref="F15:G15"/>
    <mergeCell ref="H15:I15"/>
    <mergeCell ref="D16:E16"/>
    <mergeCell ref="A17:A19"/>
    <mergeCell ref="B17:B19"/>
    <mergeCell ref="B23:B25"/>
    <mergeCell ref="B20:B22"/>
    <mergeCell ref="A20:A22"/>
    <mergeCell ref="F20:G20"/>
    <mergeCell ref="H20:I20"/>
    <mergeCell ref="A4:J4"/>
    <mergeCell ref="A3:I3"/>
    <mergeCell ref="A2:I2"/>
    <mergeCell ref="D9:E10"/>
    <mergeCell ref="F9:G10"/>
    <mergeCell ref="H9:I10"/>
    <mergeCell ref="A8:J8"/>
    <mergeCell ref="A1:I1"/>
    <mergeCell ref="D11:E11"/>
    <mergeCell ref="F11:G11"/>
    <mergeCell ref="H11:I11"/>
    <mergeCell ref="A7:I7"/>
    <mergeCell ref="A6:I6"/>
    <mergeCell ref="A5:I5"/>
    <mergeCell ref="J9:J10"/>
    <mergeCell ref="A9:A10"/>
    <mergeCell ref="B9:B10"/>
    <mergeCell ref="C9:C10"/>
    <mergeCell ref="A11:A13"/>
    <mergeCell ref="B11:B13"/>
    <mergeCell ref="C11:C13"/>
    <mergeCell ref="F13:G13"/>
    <mergeCell ref="H13:I13"/>
    <mergeCell ref="D12:E12"/>
    <mergeCell ref="F12:G12"/>
    <mergeCell ref="H12:I12"/>
    <mergeCell ref="D28:E28"/>
    <mergeCell ref="F28:G28"/>
    <mergeCell ref="H28:I28"/>
    <mergeCell ref="F16:G16"/>
    <mergeCell ref="H16:I16"/>
    <mergeCell ref="F23:G23"/>
    <mergeCell ref="H23:I23"/>
    <mergeCell ref="D26:E26"/>
    <mergeCell ref="F26:G26"/>
    <mergeCell ref="H26:I26"/>
    <mergeCell ref="D23:E23"/>
    <mergeCell ref="D24:E24"/>
    <mergeCell ref="F24:G24"/>
    <mergeCell ref="H24:I24"/>
    <mergeCell ref="F19:G19"/>
    <mergeCell ref="H19:I19"/>
    <mergeCell ref="D20:E20"/>
    <mergeCell ref="D21:E21"/>
    <mergeCell ref="F21:G21"/>
    <mergeCell ref="H21:I21"/>
    <mergeCell ref="D25:E25"/>
    <mergeCell ref="F25:G25"/>
    <mergeCell ref="C20:C22"/>
    <mergeCell ref="F32:G32"/>
    <mergeCell ref="H32:I32"/>
    <mergeCell ref="J29:J31"/>
    <mergeCell ref="D30:E30"/>
    <mergeCell ref="F30:G30"/>
    <mergeCell ref="H30:I30"/>
    <mergeCell ref="D31:E31"/>
    <mergeCell ref="F31:G31"/>
    <mergeCell ref="H31:I31"/>
    <mergeCell ref="J26:J28"/>
    <mergeCell ref="A32:C32"/>
    <mergeCell ref="J32:J35"/>
    <mergeCell ref="A33:C33"/>
    <mergeCell ref="A35:C35"/>
    <mergeCell ref="H25:I25"/>
    <mergeCell ref="A34:C34"/>
    <mergeCell ref="A26:A28"/>
    <mergeCell ref="F33:G33"/>
    <mergeCell ref="H33:I33"/>
    <mergeCell ref="D34:E34"/>
    <mergeCell ref="F34:G34"/>
    <mergeCell ref="H34:I34"/>
    <mergeCell ref="D27:E27"/>
    <mergeCell ref="I37:J37"/>
    <mergeCell ref="D35:E35"/>
    <mergeCell ref="F35:G35"/>
    <mergeCell ref="H35:I35"/>
    <mergeCell ref="D32:E32"/>
    <mergeCell ref="D33:E33"/>
    <mergeCell ref="D29:E29"/>
    <mergeCell ref="F29:G29"/>
    <mergeCell ref="H29:I29"/>
  </mergeCells>
  <pageMargins left="0.35433070866141736" right="0.39370078740157483" top="0.98222222222222222" bottom="0.70866141732283472" header="0" footer="0"/>
  <pageSetup paperSize="9" scale="65" orientation="landscape" horizontalDpi="4294967293" r:id="rId1"/>
  <headerFooter>
    <oddHeader>&amp;C&amp;G</oddHeader>
  </headerFooter>
  <colBreaks count="1" manualBreakCount="1">
    <brk id="16018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C48DA-9445-4772-BF5D-1B60CED7C392}">
  <dimension ref="B1:K46"/>
  <sheetViews>
    <sheetView view="pageBreakPreview" topLeftCell="A31" zoomScale="85" zoomScaleNormal="100" zoomScaleSheetLayoutView="85" workbookViewId="0">
      <selection activeCell="I42" sqref="I42"/>
    </sheetView>
  </sheetViews>
  <sheetFormatPr defaultColWidth="8.25" defaultRowHeight="14.25"/>
  <cols>
    <col min="1" max="1" width="5.75" style="38" customWidth="1"/>
    <col min="2" max="2" width="8.25" style="39"/>
    <col min="3" max="3" width="44.25" style="38" bestFit="1" customWidth="1"/>
    <col min="4" max="4" width="22" style="38" customWidth="1"/>
    <col min="5" max="5" width="24" style="38" customWidth="1"/>
    <col min="6" max="16384" width="8.25" style="38"/>
  </cols>
  <sheetData>
    <row r="1" spans="2:11" s="37" customFormat="1" ht="20.25" customHeight="1">
      <c r="B1" s="124" t="s">
        <v>17</v>
      </c>
      <c r="C1" s="124"/>
      <c r="D1" s="124"/>
      <c r="E1" s="124"/>
      <c r="F1" s="124"/>
      <c r="G1" s="124"/>
    </row>
    <row r="2" spans="2:11" s="37" customFormat="1" ht="23.25" customHeight="1">
      <c r="B2" s="125" t="s">
        <v>18</v>
      </c>
      <c r="C2" s="125"/>
      <c r="D2" s="125"/>
      <c r="E2" s="125"/>
      <c r="F2" s="125"/>
      <c r="G2" s="125"/>
    </row>
    <row r="3" spans="2:11" s="37" customFormat="1" ht="21" customHeight="1">
      <c r="B3" s="125" t="s">
        <v>19</v>
      </c>
      <c r="C3" s="125"/>
      <c r="D3" s="125"/>
      <c r="E3" s="125"/>
      <c r="F3" s="125"/>
      <c r="G3" s="125"/>
    </row>
    <row r="4" spans="2:11" s="37" customFormat="1" ht="46.9" customHeight="1">
      <c r="B4" s="131" t="str">
        <f>PLANILHA!A4</f>
        <v>OBJETO: CONTRATAÇÃO DE EMPRESA ESPECIALIZADA NA CONSTRUÇÃO DE PRAÇA NA COMUNIDADE TIMBORONA, MUNICÍPIO DE AURORA DO PARÁ, EM CONFORMIDADE COM PROJETOS, MEMORIAL DESCRITIVO E PLANILHAS ORÇAMENTÁRIAS</v>
      </c>
      <c r="C4" s="125"/>
      <c r="D4" s="125"/>
      <c r="E4" s="125"/>
      <c r="F4" s="2"/>
      <c r="G4" s="2"/>
      <c r="H4" s="2"/>
      <c r="I4" s="2"/>
      <c r="J4" s="2"/>
      <c r="K4" s="2"/>
    </row>
    <row r="5" spans="2:11" s="37" customFormat="1" ht="19.899999999999999" customHeight="1">
      <c r="B5" s="131" t="str">
        <f>PLANILHA!A5</f>
        <v>LICITAÇÃO/MODALIDADE:  TOMADA DE PREÇO Nº  2/2023-003</v>
      </c>
      <c r="C5" s="125"/>
      <c r="D5" s="125"/>
      <c r="E5" s="125"/>
      <c r="F5" s="125"/>
      <c r="G5" s="125"/>
    </row>
    <row r="6" spans="2:11" s="37" customFormat="1" ht="18" customHeight="1">
      <c r="B6" s="131" t="str">
        <f>PLANILHA!A6</f>
        <v xml:space="preserve">DATA DA ABERTURA: 18/04/2023 </v>
      </c>
      <c r="C6" s="125"/>
      <c r="D6" s="125"/>
      <c r="E6" s="125"/>
      <c r="F6" s="125"/>
      <c r="G6" s="125"/>
    </row>
    <row r="7" spans="2:11" s="37" customFormat="1" ht="19.899999999999999" customHeight="1" thickBot="1">
      <c r="B7" s="125" t="str">
        <f>PLANILHA!A7</f>
        <v>HORA DA ABERTURA: 08h30hrs</v>
      </c>
      <c r="C7" s="125"/>
      <c r="D7" s="125"/>
      <c r="E7" s="125"/>
      <c r="F7" s="125"/>
      <c r="H7" s="3"/>
    </row>
    <row r="8" spans="2:11" ht="23.25" customHeight="1" thickBot="1">
      <c r="B8" s="195" t="s">
        <v>141</v>
      </c>
      <c r="C8" s="196"/>
      <c r="D8" s="196"/>
      <c r="E8" s="197"/>
      <c r="F8" s="80"/>
    </row>
    <row r="9" spans="2:11" ht="23.25" customHeight="1" thickBot="1">
      <c r="B9" s="79" t="s">
        <v>140</v>
      </c>
      <c r="C9" s="78" t="s">
        <v>23</v>
      </c>
      <c r="D9" s="77" t="s">
        <v>139</v>
      </c>
      <c r="E9" s="76" t="s">
        <v>138</v>
      </c>
    </row>
    <row r="10" spans="2:11" ht="15.6" customHeight="1" thickBot="1">
      <c r="B10" s="201" t="s">
        <v>137</v>
      </c>
      <c r="C10" s="202"/>
      <c r="D10" s="202"/>
      <c r="E10" s="203"/>
    </row>
    <row r="11" spans="2:11" ht="15.95" customHeight="1">
      <c r="B11" s="75" t="s">
        <v>136</v>
      </c>
      <c r="C11" s="74" t="s">
        <v>135</v>
      </c>
      <c r="D11" s="73">
        <v>0</v>
      </c>
      <c r="E11" s="72">
        <v>0</v>
      </c>
    </row>
    <row r="12" spans="2:11" ht="15.95" customHeight="1">
      <c r="B12" s="71" t="s">
        <v>134</v>
      </c>
      <c r="C12" s="59" t="s">
        <v>133</v>
      </c>
      <c r="D12" s="70">
        <v>1.4999999999999999E-2</v>
      </c>
      <c r="E12" s="64">
        <v>1.4999999999999999E-2</v>
      </c>
    </row>
    <row r="13" spans="2:11" ht="15.95" customHeight="1">
      <c r="B13" s="71" t="s">
        <v>132</v>
      </c>
      <c r="C13" s="59" t="s">
        <v>131</v>
      </c>
      <c r="D13" s="70">
        <v>0.01</v>
      </c>
      <c r="E13" s="64">
        <v>0.01</v>
      </c>
    </row>
    <row r="14" spans="2:11" ht="15.95" customHeight="1">
      <c r="B14" s="71" t="s">
        <v>130</v>
      </c>
      <c r="C14" s="59" t="s">
        <v>129</v>
      </c>
      <c r="D14" s="70">
        <v>2E-3</v>
      </c>
      <c r="E14" s="64">
        <v>2E-3</v>
      </c>
    </row>
    <row r="15" spans="2:11" ht="15.95" customHeight="1">
      <c r="B15" s="71" t="s">
        <v>128</v>
      </c>
      <c r="C15" s="59" t="s">
        <v>127</v>
      </c>
      <c r="D15" s="70">
        <v>6.0000000000000001E-3</v>
      </c>
      <c r="E15" s="64">
        <v>6.0000000000000001E-3</v>
      </c>
    </row>
    <row r="16" spans="2:11" ht="15.95" customHeight="1">
      <c r="B16" s="71" t="s">
        <v>126</v>
      </c>
      <c r="C16" s="59" t="s">
        <v>125</v>
      </c>
      <c r="D16" s="70">
        <v>2.5000000000000001E-2</v>
      </c>
      <c r="E16" s="64">
        <v>2.5000000000000001E-2</v>
      </c>
    </row>
    <row r="17" spans="2:5" ht="15.95" customHeight="1">
      <c r="B17" s="71" t="s">
        <v>124</v>
      </c>
      <c r="C17" s="59" t="s">
        <v>123</v>
      </c>
      <c r="D17" s="70">
        <v>0.03</v>
      </c>
      <c r="E17" s="64">
        <v>0.03</v>
      </c>
    </row>
    <row r="18" spans="2:5" ht="15.95" customHeight="1">
      <c r="B18" s="71" t="s">
        <v>122</v>
      </c>
      <c r="C18" s="59" t="s">
        <v>121</v>
      </c>
      <c r="D18" s="70">
        <v>0.08</v>
      </c>
      <c r="E18" s="64">
        <v>0.08</v>
      </c>
    </row>
    <row r="19" spans="2:5" ht="15.95" customHeight="1">
      <c r="B19" s="71" t="s">
        <v>120</v>
      </c>
      <c r="C19" s="59" t="s">
        <v>119</v>
      </c>
      <c r="D19" s="70">
        <v>0</v>
      </c>
      <c r="E19" s="64">
        <v>0</v>
      </c>
    </row>
    <row r="20" spans="2:5" ht="15.95" customHeight="1">
      <c r="B20" s="63" t="s">
        <v>118</v>
      </c>
      <c r="C20" s="69" t="s">
        <v>38</v>
      </c>
      <c r="D20" s="61">
        <f>SUM(D11:D19)</f>
        <v>0.16799999999999998</v>
      </c>
      <c r="E20" s="60">
        <f>SUM(E11:E19)</f>
        <v>0.16799999999999998</v>
      </c>
    </row>
    <row r="21" spans="2:5" ht="18.75" customHeight="1">
      <c r="B21" s="204" t="s">
        <v>117</v>
      </c>
      <c r="C21" s="205"/>
      <c r="D21" s="205"/>
      <c r="E21" s="206"/>
    </row>
    <row r="22" spans="2:5" ht="15.95" customHeight="1">
      <c r="B22" s="67" t="s">
        <v>116</v>
      </c>
      <c r="C22" s="59" t="s">
        <v>115</v>
      </c>
      <c r="D22" s="68">
        <v>0.1812</v>
      </c>
      <c r="E22" s="48" t="s">
        <v>102</v>
      </c>
    </row>
    <row r="23" spans="2:5" ht="15.95" customHeight="1">
      <c r="B23" s="66" t="s">
        <v>114</v>
      </c>
      <c r="C23" s="59" t="s">
        <v>113</v>
      </c>
      <c r="D23" s="65">
        <v>4.1500000000000002E-2</v>
      </c>
      <c r="E23" s="64" t="s">
        <v>102</v>
      </c>
    </row>
    <row r="24" spans="2:5" ht="15.95" customHeight="1">
      <c r="B24" s="67" t="s">
        <v>112</v>
      </c>
      <c r="C24" s="59" t="s">
        <v>111</v>
      </c>
      <c r="D24" s="65">
        <v>8.6999999999999994E-3</v>
      </c>
      <c r="E24" s="64">
        <v>6.6E-3</v>
      </c>
    </row>
    <row r="25" spans="2:5" ht="15.95" customHeight="1">
      <c r="B25" s="66" t="s">
        <v>110</v>
      </c>
      <c r="C25" s="59" t="s">
        <v>109</v>
      </c>
      <c r="D25" s="65">
        <v>0.1111</v>
      </c>
      <c r="E25" s="64">
        <v>8.3299999999999999E-2</v>
      </c>
    </row>
    <row r="26" spans="2:5" ht="15.95" customHeight="1">
      <c r="B26" s="67" t="s">
        <v>108</v>
      </c>
      <c r="C26" s="59" t="s">
        <v>107</v>
      </c>
      <c r="D26" s="65">
        <v>6.9999999999999999E-4</v>
      </c>
      <c r="E26" s="64">
        <v>5.9999999999999995E-4</v>
      </c>
    </row>
    <row r="27" spans="2:5" ht="15.95" customHeight="1">
      <c r="B27" s="66" t="s">
        <v>106</v>
      </c>
      <c r="C27" s="59" t="s">
        <v>105</v>
      </c>
      <c r="D27" s="65">
        <v>7.4000000000000003E-3</v>
      </c>
      <c r="E27" s="64">
        <v>5.5999999999999999E-3</v>
      </c>
    </row>
    <row r="28" spans="2:5" ht="15.95" customHeight="1">
      <c r="B28" s="67" t="s">
        <v>104</v>
      </c>
      <c r="C28" s="59" t="s">
        <v>103</v>
      </c>
      <c r="D28" s="65">
        <v>2.7199999999999998E-2</v>
      </c>
      <c r="E28" s="64" t="s">
        <v>102</v>
      </c>
    </row>
    <row r="29" spans="2:5" ht="15.95" customHeight="1">
      <c r="B29" s="66" t="s">
        <v>101</v>
      </c>
      <c r="C29" s="59" t="s">
        <v>100</v>
      </c>
      <c r="D29" s="65">
        <v>1.1000000000000001E-3</v>
      </c>
      <c r="E29" s="64">
        <v>8.0000000000000004E-4</v>
      </c>
    </row>
    <row r="30" spans="2:5" ht="15.95" customHeight="1">
      <c r="B30" s="67" t="s">
        <v>99</v>
      </c>
      <c r="C30" s="59" t="s">
        <v>98</v>
      </c>
      <c r="D30" s="65">
        <v>0.1124</v>
      </c>
      <c r="E30" s="64">
        <v>8.43E-2</v>
      </c>
    </row>
    <row r="31" spans="2:5" ht="15.95" customHeight="1">
      <c r="B31" s="66" t="s">
        <v>97</v>
      </c>
      <c r="C31" s="59" t="s">
        <v>96</v>
      </c>
      <c r="D31" s="65">
        <v>2.9999999999999997E-4</v>
      </c>
      <c r="E31" s="64">
        <v>2.0000000000000001E-4</v>
      </c>
    </row>
    <row r="32" spans="2:5" ht="15">
      <c r="B32" s="63" t="s">
        <v>95</v>
      </c>
      <c r="C32" s="62" t="s">
        <v>38</v>
      </c>
      <c r="D32" s="61">
        <f>SUM(D22:D31)</f>
        <v>0.49160000000000004</v>
      </c>
      <c r="E32" s="60">
        <f>SUM(E22:E31)</f>
        <v>0.18139999999999998</v>
      </c>
    </row>
    <row r="33" spans="2:5" ht="16.5" customHeight="1">
      <c r="B33" s="204" t="s">
        <v>94</v>
      </c>
      <c r="C33" s="207"/>
      <c r="D33" s="205"/>
      <c r="E33" s="206"/>
    </row>
    <row r="34" spans="2:5" ht="15.95" customHeight="1">
      <c r="B34" s="52" t="s">
        <v>93</v>
      </c>
      <c r="C34" s="59" t="s">
        <v>92</v>
      </c>
      <c r="D34" s="58">
        <v>5.7500000000000002E-2</v>
      </c>
      <c r="E34" s="57">
        <v>4.3200000000000002E-2</v>
      </c>
    </row>
    <row r="35" spans="2:5" ht="15.95" customHeight="1">
      <c r="B35" s="52" t="s">
        <v>91</v>
      </c>
      <c r="C35" s="59" t="s">
        <v>90</v>
      </c>
      <c r="D35" s="58">
        <v>1.4E-3</v>
      </c>
      <c r="E35" s="57">
        <v>1E-3</v>
      </c>
    </row>
    <row r="36" spans="2:5" ht="15.95" customHeight="1">
      <c r="B36" s="52" t="s">
        <v>89</v>
      </c>
      <c r="C36" s="59" t="s">
        <v>88</v>
      </c>
      <c r="D36" s="58">
        <v>3.1E-2</v>
      </c>
      <c r="E36" s="57">
        <v>2.3199999999999998E-2</v>
      </c>
    </row>
    <row r="37" spans="2:5" ht="15.95" customHeight="1">
      <c r="B37" s="52" t="s">
        <v>87</v>
      </c>
      <c r="C37" s="59" t="s">
        <v>86</v>
      </c>
      <c r="D37" s="58">
        <v>3.3099999999999997E-2</v>
      </c>
      <c r="E37" s="57">
        <v>2.4899999999999999E-2</v>
      </c>
    </row>
    <row r="38" spans="2:5" ht="15.95" customHeight="1">
      <c r="B38" s="52" t="s">
        <v>85</v>
      </c>
      <c r="C38" s="59" t="s">
        <v>84</v>
      </c>
      <c r="D38" s="58">
        <v>4.7999999999999996E-3</v>
      </c>
      <c r="E38" s="57">
        <v>3.5999999999999999E-3</v>
      </c>
    </row>
    <row r="39" spans="2:5" ht="15">
      <c r="B39" s="56" t="s">
        <v>83</v>
      </c>
      <c r="C39" s="55" t="s">
        <v>38</v>
      </c>
      <c r="D39" s="54">
        <f>SUM(D34:D38)</f>
        <v>0.1278</v>
      </c>
      <c r="E39" s="53">
        <f>SUM(E34:E38)</f>
        <v>9.5899999999999999E-2</v>
      </c>
    </row>
    <row r="40" spans="2:5" ht="18.75" customHeight="1">
      <c r="B40" s="208" t="s">
        <v>82</v>
      </c>
      <c r="C40" s="209"/>
      <c r="D40" s="210"/>
      <c r="E40" s="211"/>
    </row>
    <row r="41" spans="2:5">
      <c r="B41" s="52" t="s">
        <v>81</v>
      </c>
      <c r="C41" s="50" t="s">
        <v>80</v>
      </c>
      <c r="D41" s="49">
        <v>8.2600000000000007E-2</v>
      </c>
      <c r="E41" s="48">
        <v>3.0499999999999999E-2</v>
      </c>
    </row>
    <row r="42" spans="2:5" ht="42.75">
      <c r="B42" s="51" t="s">
        <v>79</v>
      </c>
      <c r="C42" s="50" t="s">
        <v>78</v>
      </c>
      <c r="D42" s="49">
        <v>4.7999999999999996E-3</v>
      </c>
      <c r="E42" s="48">
        <v>3.5999999999999999E-3</v>
      </c>
    </row>
    <row r="43" spans="2:5" ht="15">
      <c r="B43" s="47" t="s">
        <v>77</v>
      </c>
      <c r="C43" s="46" t="s">
        <v>38</v>
      </c>
      <c r="D43" s="45">
        <f>SUM(D41:D42)</f>
        <v>8.7400000000000005E-2</v>
      </c>
      <c r="E43" s="44">
        <f>SUM(E41:E42)</f>
        <v>3.4099999999999998E-2</v>
      </c>
    </row>
    <row r="44" spans="2:5" ht="15.75" thickBot="1">
      <c r="B44" s="198" t="s">
        <v>76</v>
      </c>
      <c r="C44" s="199"/>
      <c r="D44" s="43">
        <f>D20+D32+D39+D43</f>
        <v>0.87480000000000002</v>
      </c>
      <c r="E44" s="42">
        <f>E20+E32+E39+E43</f>
        <v>0.47939999999999994</v>
      </c>
    </row>
    <row r="45" spans="2:5">
      <c r="B45" s="41"/>
      <c r="C45" s="40"/>
      <c r="D45" s="40"/>
      <c r="E45" s="40"/>
    </row>
    <row r="46" spans="2:5" ht="14.25" customHeight="1">
      <c r="B46" s="200" t="str">
        <f>PLANILHA!E58</f>
        <v xml:space="preserve">Mãe do Rio - PA, 18/04/2023 </v>
      </c>
      <c r="C46" s="200"/>
      <c r="D46" s="200"/>
      <c r="E46" s="200"/>
    </row>
  </sheetData>
  <mergeCells count="14">
    <mergeCell ref="B8:E8"/>
    <mergeCell ref="B44:C44"/>
    <mergeCell ref="B46:E46"/>
    <mergeCell ref="B10:E10"/>
    <mergeCell ref="B21:E21"/>
    <mergeCell ref="B33:E33"/>
    <mergeCell ref="B40:E40"/>
    <mergeCell ref="B5:G5"/>
    <mergeCell ref="B6:G6"/>
    <mergeCell ref="B7:F7"/>
    <mergeCell ref="B4:E4"/>
    <mergeCell ref="B1:G1"/>
    <mergeCell ref="B2:G2"/>
    <mergeCell ref="B3:G3"/>
  </mergeCells>
  <pageMargins left="0.6484375" right="0.39370078740157483" top="0.92500000000000004" bottom="0.9055118110236221" header="0" footer="0"/>
  <pageSetup paperSize="9" scale="75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42F6-C7A2-4AF7-9FB9-AA8CFD6C63F6}">
  <dimension ref="B1:K39"/>
  <sheetViews>
    <sheetView tabSelected="1" view="pageBreakPreview" topLeftCell="A19" zoomScale="85" zoomScaleNormal="100" zoomScaleSheetLayoutView="85" workbookViewId="0">
      <selection activeCell="D23" sqref="D23"/>
    </sheetView>
  </sheetViews>
  <sheetFormatPr defaultColWidth="8.25" defaultRowHeight="15.75"/>
  <cols>
    <col min="1" max="1" width="10.375" style="22" customWidth="1"/>
    <col min="2" max="2" width="8.25" style="22"/>
    <col min="3" max="3" width="58.75" style="22" customWidth="1"/>
    <col min="4" max="4" width="15.875" style="22" customWidth="1"/>
    <col min="5" max="16384" width="8.25" style="22"/>
  </cols>
  <sheetData>
    <row r="1" spans="2:11" s="37" customFormat="1" ht="20.25" customHeight="1">
      <c r="B1" s="124" t="s">
        <v>17</v>
      </c>
      <c r="C1" s="124"/>
      <c r="D1" s="124"/>
      <c r="E1" s="124"/>
      <c r="F1" s="124"/>
      <c r="G1" s="124"/>
    </row>
    <row r="2" spans="2:11" s="37" customFormat="1" ht="23.25" customHeight="1">
      <c r="B2" s="125" t="s">
        <v>18</v>
      </c>
      <c r="C2" s="125"/>
      <c r="D2" s="125"/>
      <c r="E2" s="125"/>
      <c r="F2" s="125"/>
      <c r="G2" s="125"/>
    </row>
    <row r="3" spans="2:11" s="37" customFormat="1" ht="21" customHeight="1">
      <c r="B3" s="125" t="s">
        <v>19</v>
      </c>
      <c r="C3" s="125"/>
      <c r="D3" s="125"/>
      <c r="E3" s="125"/>
      <c r="F3" s="125"/>
      <c r="G3" s="125"/>
    </row>
    <row r="4" spans="2:11" s="37" customFormat="1" ht="54" customHeight="1">
      <c r="B4" s="131" t="str">
        <f>PLANILHA!A4</f>
        <v>OBJETO: CONTRATAÇÃO DE EMPRESA ESPECIALIZADA NA CONSTRUÇÃO DE PRAÇA NA COMUNIDADE TIMBORONA, MUNICÍPIO DE AURORA DO PARÁ, EM CONFORMIDADE COM PROJETOS, MEMORIAL DESCRITIVO E PLANILHAS ORÇAMENTÁRIAS</v>
      </c>
      <c r="C4" s="125"/>
      <c r="D4" s="125"/>
      <c r="E4" s="2"/>
      <c r="F4" s="2"/>
      <c r="G4" s="2"/>
      <c r="H4" s="2"/>
      <c r="I4" s="2"/>
      <c r="J4" s="2"/>
      <c r="K4" s="2"/>
    </row>
    <row r="5" spans="2:11" s="37" customFormat="1" ht="19.899999999999999" customHeight="1">
      <c r="B5" s="131" t="str">
        <f>PLANILHA!A5</f>
        <v>LICITAÇÃO/MODALIDADE:  TOMADA DE PREÇO Nº  2/2023-003</v>
      </c>
      <c r="C5" s="125"/>
      <c r="D5" s="125"/>
      <c r="E5" s="125"/>
      <c r="F5" s="125"/>
      <c r="G5" s="125"/>
    </row>
    <row r="6" spans="2:11" s="37" customFormat="1" ht="18" customHeight="1">
      <c r="B6" s="131" t="str">
        <f>PLANILHA!A6</f>
        <v xml:space="preserve">DATA DA ABERTURA: 18/04/2023 </v>
      </c>
      <c r="C6" s="125"/>
      <c r="D6" s="125"/>
      <c r="E6" s="125"/>
      <c r="F6" s="125"/>
      <c r="G6" s="125"/>
    </row>
    <row r="7" spans="2:11" s="37" customFormat="1" ht="19.899999999999999" customHeight="1" thickBot="1">
      <c r="B7" s="125" t="str">
        <f>PLANILHA!A7</f>
        <v>HORA DA ABERTURA: 08h30hrs</v>
      </c>
      <c r="C7" s="125"/>
      <c r="D7" s="125"/>
      <c r="E7" s="125"/>
      <c r="F7" s="125"/>
      <c r="H7" s="3"/>
    </row>
    <row r="8" spans="2:11" ht="19.5" customHeight="1" thickBot="1">
      <c r="B8" s="212" t="s">
        <v>75</v>
      </c>
      <c r="C8" s="213"/>
      <c r="D8" s="214"/>
    </row>
    <row r="9" spans="2:11" ht="18" customHeight="1">
      <c r="B9" s="36" t="s">
        <v>74</v>
      </c>
      <c r="C9" s="35" t="s">
        <v>73</v>
      </c>
      <c r="D9" s="34">
        <f>SUM(D10:D13)</f>
        <v>5.3600000000000002E-2</v>
      </c>
    </row>
    <row r="10" spans="2:11">
      <c r="B10" s="28" t="s">
        <v>72</v>
      </c>
      <c r="C10" s="30" t="s">
        <v>71</v>
      </c>
      <c r="D10" s="29">
        <v>0.03</v>
      </c>
    </row>
    <row r="11" spans="2:11">
      <c r="B11" s="28" t="s">
        <v>70</v>
      </c>
      <c r="C11" s="30" t="s">
        <v>69</v>
      </c>
      <c r="D11" s="29">
        <v>8.0000000000000002E-3</v>
      </c>
    </row>
    <row r="12" spans="2:11">
      <c r="B12" s="28" t="s">
        <v>68</v>
      </c>
      <c r="C12" s="30" t="s">
        <v>67</v>
      </c>
      <c r="D12" s="29">
        <v>9.7000000000000003E-3</v>
      </c>
    </row>
    <row r="13" spans="2:11">
      <c r="B13" s="28" t="s">
        <v>66</v>
      </c>
      <c r="C13" s="30" t="s">
        <v>65</v>
      </c>
      <c r="D13" s="29">
        <v>5.8999999999999999E-3</v>
      </c>
    </row>
    <row r="14" spans="2:11">
      <c r="B14" s="28"/>
      <c r="C14" s="30"/>
      <c r="D14" s="29"/>
    </row>
    <row r="15" spans="2:11">
      <c r="B15" s="33" t="s">
        <v>64</v>
      </c>
      <c r="C15" s="32" t="s">
        <v>63</v>
      </c>
      <c r="D15" s="31">
        <f>SUM(D16:D19)</f>
        <v>0.13150000000000001</v>
      </c>
    </row>
    <row r="16" spans="2:11">
      <c r="B16" s="28" t="s">
        <v>62</v>
      </c>
      <c r="C16" s="30" t="s">
        <v>61</v>
      </c>
      <c r="D16" s="29">
        <v>0.03</v>
      </c>
    </row>
    <row r="17" spans="2:4">
      <c r="B17" s="28" t="s">
        <v>60</v>
      </c>
      <c r="C17" s="30" t="s">
        <v>59</v>
      </c>
      <c r="D17" s="29">
        <v>6.4999999999999997E-3</v>
      </c>
    </row>
    <row r="18" spans="2:4">
      <c r="B18" s="28" t="s">
        <v>58</v>
      </c>
      <c r="C18" s="30" t="s">
        <v>57</v>
      </c>
      <c r="D18" s="29">
        <v>0.05</v>
      </c>
    </row>
    <row r="19" spans="2:4">
      <c r="B19" s="28" t="s">
        <v>56</v>
      </c>
      <c r="C19" s="30" t="s">
        <v>55</v>
      </c>
      <c r="D19" s="29">
        <v>4.4999999999999998E-2</v>
      </c>
    </row>
    <row r="20" spans="2:4">
      <c r="B20" s="28"/>
      <c r="C20" s="30"/>
      <c r="D20" s="29"/>
    </row>
    <row r="21" spans="2:4">
      <c r="B21" s="33" t="s">
        <v>54</v>
      </c>
      <c r="C21" s="32" t="s">
        <v>53</v>
      </c>
      <c r="D21" s="31">
        <f>D22</f>
        <v>6.1499999999999999E-2</v>
      </c>
    </row>
    <row r="22" spans="2:4">
      <c r="B22" s="28" t="s">
        <v>52</v>
      </c>
      <c r="C22" s="30" t="s">
        <v>51</v>
      </c>
      <c r="D22" s="29">
        <v>6.1499999999999999E-2</v>
      </c>
    </row>
    <row r="23" spans="2:4">
      <c r="B23" s="28"/>
      <c r="C23" s="27"/>
      <c r="D23" s="26"/>
    </row>
    <row r="24" spans="2:4" ht="16.5" thickBot="1">
      <c r="B24" s="25" t="s">
        <v>50</v>
      </c>
      <c r="C24" s="24" t="s">
        <v>49</v>
      </c>
      <c r="D24" s="110">
        <f>((1+(D10+D12+D13))*(1+D11)*(1+D21))/(1-D15)-1</f>
        <v>0.2881792000000003</v>
      </c>
    </row>
    <row r="26" spans="2:4" ht="33" customHeight="1">
      <c r="B26" s="215" t="s">
        <v>48</v>
      </c>
      <c r="C26" s="215"/>
      <c r="D26" s="215"/>
    </row>
    <row r="28" spans="2:4" ht="21" customHeight="1"/>
    <row r="30" spans="2:4">
      <c r="B30" s="22" t="s">
        <v>47</v>
      </c>
    </row>
    <row r="31" spans="2:4">
      <c r="B31" s="22" t="s">
        <v>46</v>
      </c>
    </row>
    <row r="32" spans="2:4">
      <c r="B32" s="22" t="s">
        <v>45</v>
      </c>
    </row>
    <row r="33" spans="2:6">
      <c r="B33" s="22" t="s">
        <v>44</v>
      </c>
    </row>
    <row r="34" spans="2:6">
      <c r="B34" s="22" t="s">
        <v>43</v>
      </c>
    </row>
    <row r="35" spans="2:6">
      <c r="B35" s="22" t="s">
        <v>42</v>
      </c>
    </row>
    <row r="36" spans="2:6">
      <c r="B36" s="22" t="s">
        <v>41</v>
      </c>
    </row>
    <row r="39" spans="2:6">
      <c r="C39" s="200" t="str">
        <f>PLANILHA!E58</f>
        <v xml:space="preserve">Mãe do Rio - PA, 18/04/2023 </v>
      </c>
      <c r="D39" s="200"/>
      <c r="E39" s="23"/>
      <c r="F39" s="23"/>
    </row>
  </sheetData>
  <mergeCells count="10">
    <mergeCell ref="B26:D26"/>
    <mergeCell ref="C39:D39"/>
    <mergeCell ref="B6:G6"/>
    <mergeCell ref="B7:F7"/>
    <mergeCell ref="B4:D4"/>
    <mergeCell ref="B1:G1"/>
    <mergeCell ref="B2:G2"/>
    <mergeCell ref="B3:G3"/>
    <mergeCell ref="B5:G5"/>
    <mergeCell ref="B8:D8"/>
  </mergeCells>
  <pageMargins left="0.86937500000000001" right="0.511811024" top="1.1505000000000001" bottom="1.0529999999999999" header="0.31496062000000002" footer="0.31496062000000002"/>
  <pageSetup paperSize="9" scale="78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PLANILHA</vt:lpstr>
      <vt:lpstr>CPUs</vt:lpstr>
      <vt:lpstr>CRONOGRAMA</vt:lpstr>
      <vt:lpstr>ENCARGO SOCIAL</vt:lpstr>
      <vt:lpstr>BDI</vt:lpstr>
      <vt:lpstr>BDI!Area_de_impressao</vt:lpstr>
      <vt:lpstr>CPUs!Area_de_impressao</vt:lpstr>
      <vt:lpstr>CRONOGRAMA!Area_de_impressao</vt:lpstr>
      <vt:lpstr>'ENCARGO SOCIAL'!Area_de_impressao</vt:lpstr>
      <vt:lpstr>CPUs!Titulos_de_impressao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lenovo</cp:lastModifiedBy>
  <cp:revision>0</cp:revision>
  <cp:lastPrinted>2023-04-18T11:06:25Z</cp:lastPrinted>
  <dcterms:created xsi:type="dcterms:W3CDTF">2022-07-13T15:01:50Z</dcterms:created>
  <dcterms:modified xsi:type="dcterms:W3CDTF">2023-04-18T11:33:58Z</dcterms:modified>
</cp:coreProperties>
</file>